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iklova" reservationPassword="0"/>
  <workbookPr/>
  <bookViews>
    <workbookView xWindow="240" yWindow="120" windowWidth="14940" windowHeight="9225" activeTab="0"/>
  </bookViews>
  <sheets>
    <sheet name="Rekapitulace" sheetId="1" r:id="rId1"/>
    <sheet name="D.1_D.1.2_D.1.2.1_PS 03-14-01" sheetId="2" r:id="rId2"/>
    <sheet name="D.1_D.1.2_D.1.2.1_PS 03-14-03" sheetId="3" r:id="rId3"/>
    <sheet name="D.1_D.1.2_D.1.2.3_PS 03-14-02" sheetId="4" r:id="rId4"/>
    <sheet name="1.2.4_PS 03-14-04_PS 03-14-04.1" sheetId="5" r:id="rId5"/>
    <sheet name="1.2.4_PS 03-14-04_PS 03-14-04.2" sheetId="6" r:id="rId6"/>
    <sheet name="D.1_D.1.2_D.1.2.9_PS 03-14-06" sheetId="7" r:id="rId7"/>
    <sheet name="D.1_D.1.3_D.1.3.1_PS 03-05-01" sheetId="8" r:id="rId8"/>
    <sheet name="D.1_D.1.3_D.1.3.1_PS 03-05-02" sheetId="9" r:id="rId9"/>
    <sheet name="D.1_D.1.3_D.1.3.2_PS 03-09-01" sheetId="10" r:id="rId10"/>
    <sheet name="D.1_D.1.3_D.1.3.2_PS 03-09-02" sheetId="11" r:id="rId11"/>
    <sheet name="D.1_D.1.3_D.1.3.2_PS 03-09-03" sheetId="12" r:id="rId12"/>
    <sheet name="D.1_D.1.3_D.1.3.3_PS 03-09-04" sheetId="13" r:id="rId13"/>
    <sheet name="D.1_D.1.3_D.1.3.3_PS 03-09-05" sheetId="14" r:id="rId14"/>
    <sheet name="D.1_D.1.3_D.1.3.3_PS 03-09-06" sheetId="15" r:id="rId15"/>
    <sheet name="D.1_D.1.3_D.1.3.5_PS 03-05-03" sheetId="16" r:id="rId16"/>
    <sheet name="D.2_D.2.1_D.2.1.6_SO 03-27-01" sheetId="17" r:id="rId17"/>
    <sheet name="D.2_D.2.1_D.2.1.6_SO 03-27-02" sheetId="18" r:id="rId18"/>
    <sheet name="D.2_D.2.1_D.2.1.6_SO 03-27-03" sheetId="19" r:id="rId19"/>
    <sheet name="D.2_D.2.1_D.2.1.8_SO 03-18-01" sheetId="20" r:id="rId20"/>
    <sheet name="D.2_D.2.1_D.2.1.9_SO 03-15-11" sheetId="21" r:id="rId21"/>
    <sheet name="D.2_D.2.2_D.2.2.1_SO 03-15-01" sheetId="22" r:id="rId22"/>
    <sheet name="2.2.1_SO 03-15-02_SO 03-15-02.1" sheetId="23" r:id="rId23"/>
    <sheet name="2.2.1_SO 03-15-02_SO 03-15-02.2" sheetId="24" r:id="rId24"/>
    <sheet name="2.2.1_SO 03-15-02_SO 03-15-02.3" sheetId="25" r:id="rId25"/>
    <sheet name="2.2.1_SO 03-15-05_SO 03-15-05.1" sheetId="26" r:id="rId26"/>
    <sheet name="2.2.1_SO 03-15-05_SO 03-15-05.2" sheetId="27" r:id="rId27"/>
    <sheet name="2.2.1_SO 03-15-05_SO 03-15-05.3" sheetId="28" r:id="rId28"/>
    <sheet name="2.2.1_SO 03-15-05_SO 03-15-05.4" sheetId="29" r:id="rId29"/>
    <sheet name="2.2.1_SO 03-15-05_SO 03-15-05.5" sheetId="30" r:id="rId30"/>
    <sheet name="D.2_D.2.2_D.2.2.5_SO 03-15-06" sheetId="31" r:id="rId31"/>
    <sheet name="D.2_D.2.2_D.2.2.6_SO 03-15-04" sheetId="32" r:id="rId32"/>
    <sheet name="D.2_D.2.2_D.2.2.6_SO 03-15-07" sheetId="33" r:id="rId33"/>
    <sheet name="D.2_D.2.3_D.2.3.2_SO 03-15-03" sheetId="34" r:id="rId34"/>
    <sheet name="D.2_D.2.3_D.2.3.6_SO 03-06-01" sheetId="35" r:id="rId35"/>
    <sheet name="D.2_D.2.3_D.2.3.6_SO 03-06-02" sheetId="36" r:id="rId36"/>
    <sheet name="2.3.6_SO 03-12-01_SO 03-12-01-1" sheetId="37" r:id="rId37"/>
    <sheet name="2.3.6_SO 03-12-01_SO 03-12-01-2" sheetId="38" r:id="rId38"/>
    <sheet name="D.2_D.2.3_D.2.3.6_SO 03-12-02" sheetId="39" r:id="rId39"/>
    <sheet name="D.2_D.2.3_D.2.3.6_SO 03-12-03" sheetId="40" r:id="rId40"/>
    <sheet name="D.2_D.2.3_D.2.3.6_SO 03-12-04" sheetId="41" r:id="rId41"/>
    <sheet name="D.2_D.2.3_D.2.3.8_SO 03-06-60" sheetId="42" r:id="rId42"/>
    <sheet name="D.2_D.2.3_D.2.3.9_SO 03-50-61" sheetId="43" r:id="rId43"/>
    <sheet name="D.2_D.2.3_D.2.3.9_SO 03-50-62" sheetId="44" r:id="rId44"/>
    <sheet name="D.2_D.2.4_D.2.4.1_SO 03-15-08" sheetId="45" r:id="rId45"/>
    <sheet name="D.2_D.2.4_D.2.4.1_SO 03-15-09" sheetId="46" r:id="rId46"/>
    <sheet name="H_SO 98-98" sheetId="47" r:id="rId47"/>
    <sheet name="SO 90-90" sheetId="48" r:id="rId48"/>
  </sheets>
  <definedNames/>
  <calcPr/>
  <webPublishing/>
</workbook>
</file>

<file path=xl/sharedStrings.xml><?xml version="1.0" encoding="utf-8"?>
<sst xmlns="http://schemas.openxmlformats.org/spreadsheetml/2006/main" count="31058" uniqueCount="4590">
  <si>
    <t>Firma: Moravia Consult</t>
  </si>
  <si>
    <t>Rekapitulace ceny</t>
  </si>
  <si>
    <t>Stavba: 19-059-236 - Výstavba R110kV na TNS Ostrava Svinov</t>
  </si>
  <si>
    <t>Varianta: ZŘ - Základní řešení</t>
  </si>
  <si>
    <t>Celková cena bez DPH:</t>
  </si>
  <si>
    <t>Celková cena s DPH:</t>
  </si>
  <si>
    <t>Objekt</t>
  </si>
  <si>
    <t>Popis</t>
  </si>
  <si>
    <t>Cena bez DPH</t>
  </si>
  <si>
    <t>DPH</t>
  </si>
  <si>
    <t>Cena s DPH</t>
  </si>
  <si>
    <t>ASPE10</t>
  </si>
  <si>
    <t>S</t>
  </si>
  <si>
    <t>Soupis prací objektu</t>
  </si>
  <si>
    <t xml:space="preserve">Stavba: </t>
  </si>
  <si>
    <t>19-059-236</t>
  </si>
  <si>
    <t>Výstavba R110kV na TNS Ostrava Svinov</t>
  </si>
  <si>
    <t>O</t>
  </si>
  <si>
    <t>Objekt:</t>
  </si>
  <si>
    <t>D.1</t>
  </si>
  <si>
    <t>TECHNOLOGICKÁ ČÁST</t>
  </si>
  <si>
    <t>O1</t>
  </si>
  <si>
    <t>D.1.2</t>
  </si>
  <si>
    <t>Železniční sdělovací zařízení</t>
  </si>
  <si>
    <t>O2</t>
  </si>
  <si>
    <t>D.1.2.1</t>
  </si>
  <si>
    <t>Kabelizace místní</t>
  </si>
  <si>
    <t>O3</t>
  </si>
  <si>
    <t>Rozpočet:</t>
  </si>
  <si>
    <t>0,00</t>
  </si>
  <si>
    <t>15,00</t>
  </si>
  <si>
    <t>21,00</t>
  </si>
  <si>
    <t>3</t>
  </si>
  <si>
    <t>2</t>
  </si>
  <si>
    <t>PS 03-14-01</t>
  </si>
  <si>
    <t>TNS Ostrava Svinov, POK</t>
  </si>
  <si>
    <t>Typ</t>
  </si>
  <si>
    <t>0</t>
  </si>
  <si>
    <t>Poř. číslo</t>
  </si>
  <si>
    <t>1</t>
  </si>
  <si>
    <t>Kód položky</t>
  </si>
  <si>
    <t>Varianta</t>
  </si>
  <si>
    <t>Název položky</t>
  </si>
  <si>
    <t>4</t>
  </si>
  <si>
    <t>MJ</t>
  </si>
  <si>
    <t>5</t>
  </si>
  <si>
    <t>Množství</t>
  </si>
  <si>
    <t>6</t>
  </si>
  <si>
    <t>Jednotková cena</t>
  </si>
  <si>
    <t>Jednotková</t>
  </si>
  <si>
    <t>9</t>
  </si>
  <si>
    <t>Celkem</t>
  </si>
  <si>
    <t>10</t>
  </si>
  <si>
    <t xml:space="preserve">  D.1.2</t>
  </si>
  <si>
    <t xml:space="preserve">    D.1.2.1</t>
  </si>
  <si>
    <t xml:space="preserve">      PS 03-14-01</t>
  </si>
  <si>
    <t>SD</t>
  </si>
  <si>
    <t>75</t>
  </si>
  <si>
    <t>Slaboproud</t>
  </si>
  <si>
    <t>P</t>
  </si>
  <si>
    <t>17</t>
  </si>
  <si>
    <t>75I811</t>
  </si>
  <si>
    <t/>
  </si>
  <si>
    <t>KABEL OPTICKÝ SINGLEMODE DO 12 VLÁKEN</t>
  </si>
  <si>
    <t>KMVLÁKNO</t>
  </si>
  <si>
    <t>PP</t>
  </si>
  <si>
    <t>VV</t>
  </si>
  <si>
    <t>TS</t>
  </si>
  <si>
    <t>18</t>
  </si>
  <si>
    <t>75I81X</t>
  </si>
  <si>
    <t>KABEL OPTICKÝ SINGLEMODE - MONTÁŽ</t>
  </si>
  <si>
    <t>M</t>
  </si>
  <si>
    <t>19</t>
  </si>
  <si>
    <t>75I821</t>
  </si>
  <si>
    <t>KABEL OPTICKÝ MULTIMODE DO 12 VLÁKEN</t>
  </si>
  <si>
    <t>20</t>
  </si>
  <si>
    <t>75I82X</t>
  </si>
  <si>
    <t>KABEL OPTICKÝ MULTIMODE - MONTÁŽ</t>
  </si>
  <si>
    <t>21</t>
  </si>
  <si>
    <t>75I841</t>
  </si>
  <si>
    <t>KABEL OPTICKÝ - REZERVA DO 500 MM</t>
  </si>
  <si>
    <t>KUS</t>
  </si>
  <si>
    <t>22</t>
  </si>
  <si>
    <t>75I84X</t>
  </si>
  <si>
    <t>KABEL OPTICKÝ - REZERVA DO 500 MM - MONTÁŽ</t>
  </si>
  <si>
    <t>23</t>
  </si>
  <si>
    <t>75I851</t>
  </si>
  <si>
    <t>KABEL OPTICKÝ - REZERVA PŘES 500 MM</t>
  </si>
  <si>
    <t>24</t>
  </si>
  <si>
    <t>75I85X</t>
  </si>
  <si>
    <t>KABEL OPTICKÝ - REZERVA PŘES 500 MM - MONTÁŽ</t>
  </si>
  <si>
    <t>25</t>
  </si>
  <si>
    <t>75I911</t>
  </si>
  <si>
    <t>OPTOTRUBKA HDPE PRŮMĚRU DO 40 MM</t>
  </si>
  <si>
    <t>26</t>
  </si>
  <si>
    <t>75I91X</t>
  </si>
  <si>
    <t>OPTOTRUBKA HDPE - MONTÁŽ</t>
  </si>
  <si>
    <t>27</t>
  </si>
  <si>
    <t>75I941</t>
  </si>
  <si>
    <t>OPTOTRUBKA HDPE NEHOŘLAVÁ BEZHALOGENOVÁ PRŮMĚRU DO 40 MM</t>
  </si>
  <si>
    <t>28</t>
  </si>
  <si>
    <t>75I94X</t>
  </si>
  <si>
    <t>OPTOTRUBKA HDPE NEHOŘLAVÁ BEZHALOGENOVÁ - MONTÁŽ</t>
  </si>
  <si>
    <t>29</t>
  </si>
  <si>
    <t>75I961</t>
  </si>
  <si>
    <t>OPTOTRUBKA - HERMETIZACE ÚSEKU DO 2000 M</t>
  </si>
  <si>
    <t>ÚSEK</t>
  </si>
  <si>
    <t>30</t>
  </si>
  <si>
    <t>75I962</t>
  </si>
  <si>
    <t>OPTOTRUBKA - KALIBRACE</t>
  </si>
  <si>
    <t>31</t>
  </si>
  <si>
    <t>75IA51</t>
  </si>
  <si>
    <t>OPTOTRUBKOVÁ KONCOVKA PRŮMĚRU DO 40 MM</t>
  </si>
  <si>
    <t>32</t>
  </si>
  <si>
    <t>75IA5X</t>
  </si>
  <si>
    <t>OPTOTRUBKOVÁ KONCOVKA - MONTÁŽ</t>
  </si>
  <si>
    <t>33</t>
  </si>
  <si>
    <t>75IA5Y</t>
  </si>
  <si>
    <t>OPTOTRUBKOVÁ KONCOVKA - DEMONTÁŽ</t>
  </si>
  <si>
    <t>34</t>
  </si>
  <si>
    <t>75IA61</t>
  </si>
  <si>
    <t>OPTOTRUBKOVÁ KONCOKA S VENTILKEM PRŮMĚRU DO 40 MM</t>
  </si>
  <si>
    <t>35</t>
  </si>
  <si>
    <t>75IA6X</t>
  </si>
  <si>
    <t>OPTOTRUBKOVÁ KONCOKA S VENTILKEM - MONTÁŽ</t>
  </si>
  <si>
    <t>36</t>
  </si>
  <si>
    <t>75IA6Y</t>
  </si>
  <si>
    <t>OPTOTRUBKOVÁ KONCOKA S VENTILKEM - DEMONTÁŽ</t>
  </si>
  <si>
    <t>37</t>
  </si>
  <si>
    <t>75IA71</t>
  </si>
  <si>
    <t>OPTOTRUBKOVÁ PRŮCHODKA PRŮMĚRU DO 40 MM</t>
  </si>
  <si>
    <t>38</t>
  </si>
  <si>
    <t>75IA7X</t>
  </si>
  <si>
    <t>OPTOTRUBKOVÁ PRŮCHODKA - MONTÁŽ</t>
  </si>
  <si>
    <t>39</t>
  </si>
  <si>
    <t>75IA81</t>
  </si>
  <si>
    <t>OPTOTRUBKOVÁ REDUKCE PRŮMĚRU DO 40 MM</t>
  </si>
  <si>
    <t>40</t>
  </si>
  <si>
    <t>75IA8X</t>
  </si>
  <si>
    <t>OPTOTRUBKOVÁ REDUKCE - MONTÁŽ</t>
  </si>
  <si>
    <t>41</t>
  </si>
  <si>
    <t>75ID21</t>
  </si>
  <si>
    <t>PLASTOVÁ ZEMNÍ KOMORA PRO ULOŽENÍ SPOJKY</t>
  </si>
  <si>
    <t>42</t>
  </si>
  <si>
    <t>75ID2X</t>
  </si>
  <si>
    <t>PLASTOVÁ ZEMNÍ KOMORA PRO ULOŽENÍ SPOJKY - MONTÁŽ</t>
  </si>
  <si>
    <t>43</t>
  </si>
  <si>
    <t>75IEE1</t>
  </si>
  <si>
    <t>OPTICKÝ ROZVADĚČ 19" PROVEDENÍ DO 12 VLÁKEN</t>
  </si>
  <si>
    <t>44</t>
  </si>
  <si>
    <t>75IEE2</t>
  </si>
  <si>
    <t>OPTICKÝ ROZVADĚČ 19" PROVEDENÍ 24 VLÁKEN</t>
  </si>
  <si>
    <t>45</t>
  </si>
  <si>
    <t>75IEEX</t>
  </si>
  <si>
    <t>OPTICKÝ ROZVADĚČ 19" PROVEDENÍ - MONTÁŽ</t>
  </si>
  <si>
    <t>46</t>
  </si>
  <si>
    <t>75IEH1</t>
  </si>
  <si>
    <t>KONEKTOROVÝ MODUL 12 VLÁKEN - DODÁVKA</t>
  </si>
  <si>
    <t>47</t>
  </si>
  <si>
    <t>75IEHX</t>
  </si>
  <si>
    <t>KONEKTOROVÝ MODUL 12 VLÁKEN - MONTÁŽ</t>
  </si>
  <si>
    <t>48</t>
  </si>
  <si>
    <t>75IH61</t>
  </si>
  <si>
    <t>UKONČENÍ KABELU OPTICKÉHO DO 12 VLÁKEN</t>
  </si>
  <si>
    <t>49</t>
  </si>
  <si>
    <t>75IH62</t>
  </si>
  <si>
    <t>UKONČENÍ KABELU OPTICKÉHO DO 36 VLÁKEN</t>
  </si>
  <si>
    <t>50</t>
  </si>
  <si>
    <t>75IK21</t>
  </si>
  <si>
    <t>MĚŘENÍ KOMPLEXNÍ OPTICKÉHO KABELU</t>
  </si>
  <si>
    <t>VLÁKNO</t>
  </si>
  <si>
    <t>52</t>
  </si>
  <si>
    <t>75J911</t>
  </si>
  <si>
    <t>OPTICKÝ PATCHCORD MULTIMODE DO 5 M</t>
  </si>
  <si>
    <t>53</t>
  </si>
  <si>
    <t>75J912</t>
  </si>
  <si>
    <t>OPTICKÝ PATCHCORD MULTIMODE PŘES 5 M</t>
  </si>
  <si>
    <t>54</t>
  </si>
  <si>
    <t>75J91X</t>
  </si>
  <si>
    <t>OPTICKÝ PATCHCORD MULTIMODE - MONTÁŽ</t>
  </si>
  <si>
    <t>55</t>
  </si>
  <si>
    <t>75J921</t>
  </si>
  <si>
    <t>OPTICKÝ PATCHCORD SINGLEMODE DO 5 M</t>
  </si>
  <si>
    <t>56</t>
  </si>
  <si>
    <t>75J922</t>
  </si>
  <si>
    <t>OPTICKÝ PATCHCORD SINGLEMODE PŘES 5 M</t>
  </si>
  <si>
    <t>57</t>
  </si>
  <si>
    <t>75J92X</t>
  </si>
  <si>
    <t>OPTICKÝ PATCHCORD SINGLEMODE - MONTÁŽ</t>
  </si>
  <si>
    <t>58</t>
  </si>
  <si>
    <t>75JA51</t>
  </si>
  <si>
    <t>ROZVADĚČ STRUKT. KABELÁŽE, ORGANIZAR-DODÁVKA</t>
  </si>
  <si>
    <t>59</t>
  </si>
  <si>
    <t>75JA5X</t>
  </si>
  <si>
    <t>ROZVADĚČ STRUKT. KABELÁŽE, MONTÁŽ ORGANIZARU, PATCHPANELU</t>
  </si>
  <si>
    <t>60</t>
  </si>
  <si>
    <t>75JB13</t>
  </si>
  <si>
    <t>DATOVÝ ROZVADĚČ 19" 600X600 DO 47 U</t>
  </si>
  <si>
    <t>61</t>
  </si>
  <si>
    <t>75JB1X</t>
  </si>
  <si>
    <t>DATOVÝ ROZVADĚČ 19" 600X600 - MONTÁŽ</t>
  </si>
  <si>
    <t>7</t>
  </si>
  <si>
    <t>R2200019</t>
  </si>
  <si>
    <t>Dozor správce zařízení</t>
  </si>
  <si>
    <t>HOD</t>
  </si>
  <si>
    <t>51</t>
  </si>
  <si>
    <t>R75IL71</t>
  </si>
  <si>
    <t>Úprava provozní dokumentace</t>
  </si>
  <si>
    <t>100m</t>
  </si>
  <si>
    <t>m70</t>
  </si>
  <si>
    <t>Všeobecné práce pro silnoproud a slaboproud</t>
  </si>
  <si>
    <t>029111</t>
  </si>
  <si>
    <t>OSTATNÍ POŽADAVKY - GEODETICKÉ ZAMĚŘENÍ - DÉLKOVÉ</t>
  </si>
  <si>
    <t>HM</t>
  </si>
  <si>
    <t>13283</t>
  </si>
  <si>
    <t>HLOUBENÍ RÝH ŠÍŘ DO 2M PAŽ I NEPAŽ TŘ. II</t>
  </si>
  <si>
    <t>M3</t>
  </si>
  <si>
    <t>132831</t>
  </si>
  <si>
    <t>HLOUBENÍ RÝH ŠÍŘ DO 2M PAŽ I NEPAŽ TŘ. II, ODVOZ DO 1KM</t>
  </si>
  <si>
    <t>17411</t>
  </si>
  <si>
    <t>ZÁSYP JAM A RÝH ZEMINOU SE ZHUTNĚNÍM</t>
  </si>
  <si>
    <t>18210</t>
  </si>
  <si>
    <t>ÚPRAVA POVRCHŮ SROVNÁNÍM ÚZEMÍ</t>
  </si>
  <si>
    <t>182145</t>
  </si>
  <si>
    <t>ÚPRAVA POVRCHŮ SROVNÁNÍM ÚZEMÍ V TL DO 0,5M</t>
  </si>
  <si>
    <t>M2</t>
  </si>
  <si>
    <t>8</t>
  </si>
  <si>
    <t>701001</t>
  </si>
  <si>
    <t>OZNAČOVACÍ ŠTÍTEK KABELOVÉHO VEDENÍ, SPOJKY NEBO KABELOVÉ SKŘÍNĚ (VČETNĚ OBJÍMKY)</t>
  </si>
  <si>
    <t>701005</t>
  </si>
  <si>
    <t>VYHLEDÁVACÍ MARKER ZEMNÍ S MOŽNOSTÍ ZÁPISU</t>
  </si>
  <si>
    <t>11</t>
  </si>
  <si>
    <t>702111</t>
  </si>
  <si>
    <t>KABELOVÝ ŽLAB ZEMNÍ VČETNĚ KRYTU SVĚTLÉ ŠÍŘKY DO 120 MM</t>
  </si>
  <si>
    <t>12</t>
  </si>
  <si>
    <t>702312</t>
  </si>
  <si>
    <t>ZAKRYTÍ KABELŮ VÝSTRAŽNOU FÓLIÍ ŠÍŘKY PŘES 20 DO 40 CM</t>
  </si>
  <si>
    <t>13</t>
  </si>
  <si>
    <t>703111</t>
  </si>
  <si>
    <t>KABELOVÝ ROŠT/LÁVKA NOSNÝ ŽÁROVĚ ZINKOVANÝ VČETNĚ UPEVNĚNÍ A PŘÍSLUŠENSTVÍ SVĚTLÉ ŠÍŘKY DO 100 MM</t>
  </si>
  <si>
    <t>14</t>
  </si>
  <si>
    <t>703512</t>
  </si>
  <si>
    <t>ELEKTROINSTALAČNÍ LIŠTA ŠÍŘKY PŘES 30 DO 60 MM</t>
  </si>
  <si>
    <t>15</t>
  </si>
  <si>
    <t>703755</t>
  </si>
  <si>
    <t>PROTIPOŽÁRNÍ UCPÁVKA PROSTUPU KABELOVÉHO PR. DO 200MM, DO EI 90 MIN.</t>
  </si>
  <si>
    <t>16</t>
  </si>
  <si>
    <t>703763</t>
  </si>
  <si>
    <t>KABELOVÁ UCPÁVKA VODĚ ODOLNÁ PRO VNITŘNÍ PRŮMĚR OTVORU 105 - 185MM</t>
  </si>
  <si>
    <t>R701CFA</t>
  </si>
  <si>
    <t>Zřízení kab.lože z prosáté zeminy bez zakrytí v rýze do š.65cm, tl.vrstvy 5cm</t>
  </si>
  <si>
    <t>PS 03-14-03</t>
  </si>
  <si>
    <t>TNS Ostrava Svinov, přenosový systém</t>
  </si>
  <si>
    <t xml:space="preserve">      PS 03-14-03</t>
  </si>
  <si>
    <t>742F11</t>
  </si>
  <si>
    <t>KABEL NN NEBO VODIČ JEDNOŽÍLOVÝ CU S PLASTOVOU IZOLACÍ DO 2,5 MM2</t>
  </si>
  <si>
    <t>742G11</t>
  </si>
  <si>
    <t>KABEL NN DVOU- A TŘÍŽÍLOVÝ CU S PLASTOVOU IZOLACÍ DO 2,5 MM2</t>
  </si>
  <si>
    <t>742L11</t>
  </si>
  <si>
    <t>UKONČENÍ DVOU AŽ PĚTIŽÍLOVÉHO KABELU V ROZVADĚČI NEBO NA PŘÍSTROJI DO 2,5 MM2</t>
  </si>
  <si>
    <t>744612</t>
  </si>
  <si>
    <t>JISTIČ JEDNOPÓLOVÝ (10 KA) OD 4 DO 10 A</t>
  </si>
  <si>
    <t>744652</t>
  </si>
  <si>
    <t>JISTIČ DC OD 4 DO 10 A</t>
  </si>
  <si>
    <t>747212</t>
  </si>
  <si>
    <t>CELKOVÁ PROHLÍDKA, ZKOUŠENÍ, MĚŘENÍ A VYHOTOVENÍ VÝCHOZÍ REVIZNÍ ZPRÁVY, PRO OBJEM IN PŘES 100 DO 500 TIS. KČ</t>
  </si>
  <si>
    <t>m75</t>
  </si>
  <si>
    <t>75IF91</t>
  </si>
  <si>
    <t>KONSTRUKCE DO SKŘÍNĚ 19" PRO UPEVNĚNÍ ZAŘÍZENÍ</t>
  </si>
  <si>
    <t>75IF9X</t>
  </si>
  <si>
    <t>KONSTRUKCE DO SKŘÍNĚ 19" PRO UPEVNĚNÍ ZAŘÍZENÍ - MONTÁŽ</t>
  </si>
  <si>
    <t>75K321</t>
  </si>
  <si>
    <t>ZÁLOŽNÍ ZDROJ UPS 230 V DO 1000 VA - DODÁVKA</t>
  </si>
  <si>
    <t>75K32X</t>
  </si>
  <si>
    <t>ZÁLOŽNÍ ZDROJ UPS 230 V DO 1000 VA - MONTÁŽ</t>
  </si>
  <si>
    <t>75M866</t>
  </si>
  <si>
    <t>PŘEVODNÍK - SFP</t>
  </si>
  <si>
    <t>75M86X</t>
  </si>
  <si>
    <t>PŘEVODNÍK - MONTÁŽ</t>
  </si>
  <si>
    <t>75M913</t>
  </si>
  <si>
    <t>DATOVÁ INFRASTRUKTURA LAN, SWITCH ETHERNET L2 - 24X10/100 (8XPOE) + 2XUPLINK</t>
  </si>
  <si>
    <t>75M91X</t>
  </si>
  <si>
    <t>DATOVÁ INFRASTRUKTURA LAN, SWITCH ETHERNET L2 - MONTÁŽ</t>
  </si>
  <si>
    <t>D.1.2.3</t>
  </si>
  <si>
    <t>Integrovaná telekomunikační zařízení</t>
  </si>
  <si>
    <t>PS 03-14-02</t>
  </si>
  <si>
    <t>TNS Ostrava Svinov, sdělovací zařízení</t>
  </si>
  <si>
    <t xml:space="preserve">    D.1.2.3</t>
  </si>
  <si>
    <t xml:space="preserve">      PS 03-14-02</t>
  </si>
  <si>
    <t>702211</t>
  </si>
  <si>
    <t>KABELOVÁ CHRÁNIČKA ZEMNÍ DN DO 100 MM</t>
  </si>
  <si>
    <t>703754</t>
  </si>
  <si>
    <t>PROTIPOŽÁRNÍ UCPÁVKA PROSTUPU KABELOVÉHO PR. DO 110MM, DO EI 90 MIN.</t>
  </si>
  <si>
    <t>75I421</t>
  </si>
  <si>
    <t>KABEL ZEMNÍ DATOVÝ PRŮMĚRU ŽÍLY 0,8 MM DO 4 PÁRŮ</t>
  </si>
  <si>
    <t>KMPÁR</t>
  </si>
  <si>
    <t>75I42X</t>
  </si>
  <si>
    <t>KABEL ZEMNÍ DATOVÝ PRŮMĚRU ŽÍLY 0,8 MM - MONTÁŽ</t>
  </si>
  <si>
    <t>75J321</t>
  </si>
  <si>
    <t>KABEL SDĚLOVACÍ PRO STRUKTUROVANOU KABELÁŽ FTP/STP</t>
  </si>
  <si>
    <t>75J32X</t>
  </si>
  <si>
    <t>KABEL SDĚLOVACÍ PRO STRUKTUROVANOU KABELÁŽ FTP/STP - MONTÁŽ</t>
  </si>
  <si>
    <t>75JA22</t>
  </si>
  <si>
    <t>ZÁSUVKA DATOVÁ RJ45 NA OMÍTKU</t>
  </si>
  <si>
    <t>75JA2X</t>
  </si>
  <si>
    <t>ZÁSUVKA DATOVÁ RJ45 - MONTÁŽ</t>
  </si>
  <si>
    <t>75JA53</t>
  </si>
  <si>
    <t>ROZVADĚČ STRUKT. KABELÁŽE, PATCHPANEL, 24 ZÁSUVEK, DODÁVKA</t>
  </si>
  <si>
    <t>75JA55</t>
  </si>
  <si>
    <t>ROZVADĚČ STRUKT. KABELÁŽE, PATCHPANEL, ZÁSUVKA RJ45, DODÁVKA, MONTÁŽ, UKONČ. KABELU</t>
  </si>
  <si>
    <t>75M32X</t>
  </si>
  <si>
    <t>DIGITÁLNÍ TELEFONIE A VOIP, TELEFONNÍ PŘÍSTROJ DIGITÁLNÍ POKROČILÝ - MONTÁŽ</t>
  </si>
  <si>
    <t>75M341</t>
  </si>
  <si>
    <t>DIGITÁLNÍ TELEFONIE A VOIP, TELEFONNÍ PŘÍSTOJ VOIP POKROČILÝ</t>
  </si>
  <si>
    <t>75O811</t>
  </si>
  <si>
    <t>PARKOVACÍ SYSTÉM, HLASITÉ DOROZUMÍVÁCÍ ZAŘÍZENÍ</t>
  </si>
  <si>
    <t>75O81X</t>
  </si>
  <si>
    <t>PARKOVACÍ SYSTÉM, HLASITÉ DOROZUMÍVÁCÍ ZAŘÍZENÍ - MONTÁŽ</t>
  </si>
  <si>
    <t>D.1.2.4</t>
  </si>
  <si>
    <t>Elektrická požární a zabezpečovací signalizace (PZTS atd.)</t>
  </si>
  <si>
    <t>PS 03-14-04</t>
  </si>
  <si>
    <t>TNS Ostrava Svinov, EZS</t>
  </si>
  <si>
    <t>O4</t>
  </si>
  <si>
    <t>PS 03-14-04.1</t>
  </si>
  <si>
    <t xml:space="preserve">    D.1.2.4</t>
  </si>
  <si>
    <t xml:space="preserve">      PS 03-14-04</t>
  </si>
  <si>
    <t xml:space="preserve">        PS 03-14-04.1</t>
  </si>
  <si>
    <t>D1</t>
  </si>
  <si>
    <t>Sdělovací zařízení</t>
  </si>
  <si>
    <t>62</t>
  </si>
  <si>
    <t>702411</t>
  </si>
  <si>
    <t>KABELOVÝ PROSTUP DO OBJEKTU PŘES ZÁKLAD ZDĚNÝ SVĚTLÉ ŠÍŘKY DO 100 MM</t>
  </si>
  <si>
    <t>702511</t>
  </si>
  <si>
    <t>PRŮRAZ ZDIVEM (PŘÍČKOU) ZDĚNÝM TLOUŠŤKY DO 45 CM</t>
  </si>
  <si>
    <t>703412</t>
  </si>
  <si>
    <t>ELEKTROINSTALAČNÍ TRUBKA PLASTOVÁ VČETNĚ UPEVNĚNÍ A PŘÍSLUŠENSTVÍ DN PRŮMĚRU PŘES 25 DO 40 MM</t>
  </si>
  <si>
    <t>703722</t>
  </si>
  <si>
    <t>KABELOVÁ PŘÍCHYTKA PRO ROZSAH UPNUTÍ OD 26 DO 50 MM</t>
  </si>
  <si>
    <t>747301</t>
  </si>
  <si>
    <t>PROVEDENÍ PROHLÍDKY A ZKOUŠKY PRÁVNICKOU OSOBOU, VYDÁNÍ PRŮKAZU ZPŮSOBILOSTI</t>
  </si>
  <si>
    <t>75I831</t>
  </si>
  <si>
    <t>KABEL OPTICKÝ MIKROKABEL DO 12 VLÁKEN</t>
  </si>
  <si>
    <t>75I83X</t>
  </si>
  <si>
    <t>KABEL OPTICKÝ MIKROKABEL - MONTÁŽ</t>
  </si>
  <si>
    <t>75IB31</t>
  </si>
  <si>
    <t>MIKROTRUBIČKA ZODOLNĚNÁ DO 10/5,5 MM</t>
  </si>
  <si>
    <t>75IB3X</t>
  </si>
  <si>
    <t>MIKROTRUBIČKA ZODOLNĚNÁ DO 10/5,5 MM - MONTÁŽ</t>
  </si>
  <si>
    <t>75K211</t>
  </si>
  <si>
    <t>NAPÁJECÍ ZDROJ 12 V DC DO 5 A</t>
  </si>
  <si>
    <t>75K21X</t>
  </si>
  <si>
    <t>NAPÁJECÍ ZDROJ 12 V DC - MONTÁŽ</t>
  </si>
  <si>
    <t>75O1E1</t>
  </si>
  <si>
    <t>EPS (ZPDP), HLAVICE KE ZKUŠEBNÍ TYČI PRO KONTROLU HLÁSIČŮ KOUŘE</t>
  </si>
  <si>
    <t>75O1E3</t>
  </si>
  <si>
    <t>EPS (ZPDP), ZKUŠEBNÍ PLYN PRO EPS</t>
  </si>
  <si>
    <t>75O1E6</t>
  </si>
  <si>
    <t>EPS (ZPDP), HLAVICE S NÁSTAVCEM K MONTÁŽNÍ TYČI EPS</t>
  </si>
  <si>
    <t>75O1E7</t>
  </si>
  <si>
    <t>EPS (ZPDP), ZKUŠEBNÍ A MONTÁŽNÍ TYČ PRO EPS</t>
  </si>
  <si>
    <t>75O1H1</t>
  </si>
  <si>
    <t>EPS (ZPDP), ŠKOLENÍ A ZÁCVIK PERSONÁLU OBSLUHUJÍCÍHO ZAŘÍZENÍ POŽÁRNÍ SIGNALIZACE EPS</t>
  </si>
  <si>
    <t>75O512</t>
  </si>
  <si>
    <t>EZS, ÚSTŘEDNA DO 96 ZÓN</t>
  </si>
  <si>
    <t>75O51X</t>
  </si>
  <si>
    <t>EZS, ÚSTŘEDNA - MONTÁŽ</t>
  </si>
  <si>
    <t>75O51Y</t>
  </si>
  <si>
    <t>EZS, ÚSTŘEDNA - DEMONTÁŽ</t>
  </si>
  <si>
    <t>75O552</t>
  </si>
  <si>
    <t>EZS, KONCENTRÁTOR 8 ZÓN + 4 PGM VÝSTUPY V KOVOVÉM KRYTU</t>
  </si>
  <si>
    <t>75O55X</t>
  </si>
  <si>
    <t>EZS, KONCENTRÁTOR - MONTÁŽ</t>
  </si>
  <si>
    <t>75O56X</t>
  </si>
  <si>
    <t>EZS, ROZVODNÁ KRABICE - MONTÁŽ</t>
  </si>
  <si>
    <t>75O574</t>
  </si>
  <si>
    <t>EZS, MAGNETICKÝ KONTAKT HLINÍKOVÝ - TĚŽKÉ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</si>
  <si>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</si>
  <si>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</si>
  <si>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</si>
  <si>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</si>
  <si>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</si>
  <si>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</si>
  <si>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</si>
  <si>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</si>
  <si>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</si>
  <si>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</si>
  <si>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75O5BY</t>
  </si>
  <si>
    <t>EZS, HLÁSIČ KOUŘE - DEMONTÁŽ</t>
  </si>
  <si>
    <t>75O5J1</t>
  </si>
  <si>
    <t>EZS, KOMUNIKAČNÍ ROZHRANÍ PRO INTEGRACI DO PROGRAMU TŘETÍCH STRAN TCP/IP</t>
  </si>
  <si>
    <t>75O5J2</t>
  </si>
  <si>
    <t>EZS, KOMUNIKAČNÍ ROZHRANÍ PRO MONITORING, SPRÁVU UŽIVATELŮ A KONFIGURACI TCP/IP</t>
  </si>
  <si>
    <t>75O5JX</t>
  </si>
  <si>
    <t>EZS, KOMUNIKAČNÍ ROZHRANÍ - MONTÁŽ</t>
  </si>
  <si>
    <t>75O5K1</t>
  </si>
  <si>
    <t>EZS, PŘEPĚŤOVÁ OCHRANA SBĚRNICE</t>
  </si>
  <si>
    <t>75O5KX</t>
  </si>
  <si>
    <t>EZS, PŘEPĚŤOVÁ OCHRANA SBĚRNICE - MONTÁŽ</t>
  </si>
  <si>
    <t>75O5M2</t>
  </si>
  <si>
    <t>EZS, SIRÉNA S MAJÁKEM VENKOVNÍ</t>
  </si>
  <si>
    <t>75O5MX</t>
  </si>
  <si>
    <t>EZS, SIRÉNA - MONTÁŽ</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</si>
  <si>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</si>
  <si>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</si>
  <si>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</si>
  <si>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</si>
  <si>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</si>
  <si>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</si>
  <si>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</si>
  <si>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</si>
  <si>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R22000017</t>
  </si>
  <si>
    <t>Úprava provozní dokumentace - dle technické zprávy</t>
  </si>
  <si>
    <t>R22000019</t>
  </si>
  <si>
    <t>Dozor správce zařízení - dle technické zprávy</t>
  </si>
  <si>
    <t>R22000154</t>
  </si>
  <si>
    <t>OCHRANA STÁVAJÍCÍCH ZAŘÍZENÍ BĚHEM STAVBY (NAPŘ. BEDNĚNÍM) - dle technické zprávy</t>
  </si>
  <si>
    <t>KOMPLET</t>
  </si>
  <si>
    <t>R703752</t>
  </si>
  <si>
    <t>PROTIPOŽÁRNÍ UCPÁVKA STĚNOU/STROPEM, TL DO 50CM, DO EI 90 MIN. (dle technické zprávy a PBŘ)</t>
  </si>
  <si>
    <t>R75IK11</t>
  </si>
  <si>
    <t>MĚŘENÍ OPTICKÉHO KABELU</t>
  </si>
  <si>
    <t>R75M866</t>
  </si>
  <si>
    <t>PŘEVODNÍK DIGITÁLNÍ OPTICKÝ</t>
  </si>
  <si>
    <t>R75O1B1</t>
  </si>
  <si>
    <t>EZS, HLÁSIČ TLAČÍTKOVÝ - VENKOVNÍ PROVEDENÍ</t>
  </si>
  <si>
    <t>R75O1BX</t>
  </si>
  <si>
    <t>EZS, HLÁSIČ - MONTÁŽ</t>
  </si>
  <si>
    <t>R75O1E8</t>
  </si>
  <si>
    <t>EZS, PROVOZNÍ KNIHA</t>
  </si>
  <si>
    <t>R75O553</t>
  </si>
  <si>
    <t>EZS, KONCENTRÁTOR 8 ZÓN + 4 PGM VÝSTUPY BEZ KRYTU</t>
  </si>
  <si>
    <t>R75O561</t>
  </si>
  <si>
    <t>EZS, ROZVODNÝ BOX</t>
  </si>
  <si>
    <t>R75O9431</t>
  </si>
  <si>
    <t>INTEGRACE EZS DO DDTS - dle technické zprávy</t>
  </si>
  <si>
    <t>INTEGRACE EZS DO SBI (DOPLNĚNÍ) - dle technické zprávy</t>
  </si>
  <si>
    <t>PS 03-14-04.2</t>
  </si>
  <si>
    <t>TNS Ostrava Svinov, Integrace EZS do DDTS</t>
  </si>
  <si>
    <t xml:space="preserve">        PS 03-14-04.2</t>
  </si>
  <si>
    <t>747</t>
  </si>
  <si>
    <t>Zkoušky, revize a HZS</t>
  </si>
  <si>
    <t>747704</t>
  </si>
  <si>
    <t>ZAŠKOLENÍ OBSLUHY</t>
  </si>
  <si>
    <t>viz technická zpráva</t>
  </si>
  <si>
    <t>1. Položka obsahuje:  
– cenu za dobu kdy je s funkcí seznamována obsluha zařízení, včetně odevzdání dokumentace skutečného provedení  
2. Položka neobsahuje:  
X  
3. Způsob měření:  
Udává se čas v hodinách.</t>
  </si>
  <si>
    <t>75O</t>
  </si>
  <si>
    <t>zař.č.1-Klimatizace veřejných místností</t>
  </si>
  <si>
    <t>75O923</t>
  </si>
  <si>
    <t>DDTS ŽDC, SW DOPLNĚNÍ INS</t>
  </si>
  <si>
    <t>kus</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</si>
  <si>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</si>
  <si>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</si>
  <si>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</si>
  <si>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</si>
  <si>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</si>
  <si>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</si>
  <si>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</si>
  <si>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</si>
  <si>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</si>
  <si>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</si>
  <si>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</si>
  <si>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</si>
  <si>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</si>
  <si>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</si>
  <si>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</si>
  <si>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</si>
  <si>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</si>
  <si>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</si>
  <si>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</si>
  <si>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</si>
  <si>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</si>
  <si>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</si>
  <si>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</si>
  <si>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</si>
  <si>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</si>
  <si>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</si>
  <si>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</si>
  <si>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</si>
  <si>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</si>
  <si>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</si>
  <si>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</si>
  <si>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</si>
  <si>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</si>
  <si>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D.1.2.9</t>
  </si>
  <si>
    <t>Jiné sdělovací zařízení</t>
  </si>
  <si>
    <t>PS 03-14-06</t>
  </si>
  <si>
    <t>TNS Ostrava Svinov, doplnění kamerového systému</t>
  </si>
  <si>
    <t xml:space="preserve">    D.1.2.9</t>
  </si>
  <si>
    <t xml:space="preserve">      PS 03-14-06</t>
  </si>
  <si>
    <t>72</t>
  </si>
  <si>
    <t>131838</t>
  </si>
  <si>
    <t>HLOUBENÍ JAM ZAPAŽ I NEPAŽ TŘ. II, ODVOZ DO 20KM</t>
  </si>
  <si>
    <t>73</t>
  </si>
  <si>
    <t>132838</t>
  </si>
  <si>
    <t>HLOUBENÍ RÝH ŠÍŘ DO 2M PAŽ I NEPAŽ TŘ. II, ODVOZ DO 20KM</t>
  </si>
  <si>
    <t>74</t>
  </si>
  <si>
    <t>79</t>
  </si>
  <si>
    <t>78</t>
  </si>
  <si>
    <t>702212</t>
  </si>
  <si>
    <t>KABELOVÁ CHRÁNIČKA ZEMNÍ DN PŘES 100 DO 200 MM</t>
  </si>
  <si>
    <t>77</t>
  </si>
  <si>
    <t>69</t>
  </si>
  <si>
    <t>703411</t>
  </si>
  <si>
    <t>ELEKTROINSTALAČNÍ TRUBKA PLASTOVÁ VČETNĚ UPEVNĚNÍ A PŘÍSLUŠENSTVÍ DN PRŮMĚRU DO 25 MM</t>
  </si>
  <si>
    <t>703721</t>
  </si>
  <si>
    <t>KABELOVÁ PŘÍCHYTKA PRO ROZSAH UPNUTÍ DO 25 MM</t>
  </si>
  <si>
    <t>744811</t>
  </si>
  <si>
    <t>PROUDOVÝ CHRÁNIČ DVOUPÓLOVÝ S NADPROUDOVOU OCHRANOU (10 KA) DO 30 MA, DO 25 A</t>
  </si>
  <si>
    <t>82</t>
  </si>
  <si>
    <t>75H14X</t>
  </si>
  <si>
    <t>STOŽÁR (SLOUP) OCELOVÝ - MONTÁŽ</t>
  </si>
  <si>
    <t>75I411</t>
  </si>
  <si>
    <t>KABEL ZEMNÍ DATOVÝ PRŮMĚRU ŽÍLY 0,6 MM DO 4 PÁRŮ</t>
  </si>
  <si>
    <t>75I41X</t>
  </si>
  <si>
    <t>KABEL ZEMNÍ DATOVÝ PRŮMĚRU ŽÍLY 0,6 MM - MONTÁŽ</t>
  </si>
  <si>
    <t>63</t>
  </si>
  <si>
    <t>75I921</t>
  </si>
  <si>
    <t>OPTOTRUBKA HDPE S LANKEM PRŮMĚRU DO 40 MM</t>
  </si>
  <si>
    <t>64</t>
  </si>
  <si>
    <t>75I92X</t>
  </si>
  <si>
    <t>OPTOTRUBKA HDPE S LANKEM - MONTÁŽ</t>
  </si>
  <si>
    <t>65</t>
  </si>
  <si>
    <t>66</t>
  </si>
  <si>
    <t>67</t>
  </si>
  <si>
    <t>75IA11</t>
  </si>
  <si>
    <t>OPTOTRUBKOVÁ SPOJKA PRŮMĚRU DO 40 MM</t>
  </si>
  <si>
    <t>68</t>
  </si>
  <si>
    <t>75IA1X</t>
  </si>
  <si>
    <t>OPTOTRUBKOVÁ SPOJKA - MONTÁŽ</t>
  </si>
  <si>
    <t>75IEE5</t>
  </si>
  <si>
    <t>OPTICKÝ ROZVADĚČ 19" PROVEDENÍ DO 144 VLÁKEN</t>
  </si>
  <si>
    <t>70</t>
  </si>
  <si>
    <t>75IG61</t>
  </si>
  <si>
    <t>VEDENÍ UZEMŇOVACÍ V ZEMI Z FEZN DRÁTU DO 120 MM2</t>
  </si>
  <si>
    <t>71</t>
  </si>
  <si>
    <t>75IG6X</t>
  </si>
  <si>
    <t>VEDENÍ UZEMŇOVACÍ V ZEMI Z FEZN DRÁTU DO 120 MM2 - MONTÁŽ</t>
  </si>
  <si>
    <t>75K212</t>
  </si>
  <si>
    <t>NAPÁJECÍ ZDROJ 12 V DC DO 10 A</t>
  </si>
  <si>
    <t>75K331</t>
  </si>
  <si>
    <t>ZÁLOŽNÍ ZDROJ UPS 230 V DO 3000 VA - DODÁVKA</t>
  </si>
  <si>
    <t>75K33X</t>
  </si>
  <si>
    <t>ZÁLOŽNÍ ZDROJ UPS 230 V DO 3000 VA - MONTÁŽ</t>
  </si>
  <si>
    <t>81</t>
  </si>
  <si>
    <t>75L3J1</t>
  </si>
  <si>
    <t>ŠÉFMONTÁŽE, ZKOUŠENÍ, OŽIVENÍ, REVIZE KAMEROVÉHO SYSTÉMU</t>
  </si>
  <si>
    <t>75L421</t>
  </si>
  <si>
    <t>KAMERA DIGITÁLNÍ (IP) PEVNÁ</t>
  </si>
  <si>
    <t>75L42X</t>
  </si>
  <si>
    <t>KAMERA DIGITÁLNÍ (IP) - MONTÁŽ</t>
  </si>
  <si>
    <t>75L42Y</t>
  </si>
  <si>
    <t>KAMERA DIGITÁLNÍ (IP) - DEMONTÁŽ</t>
  </si>
  <si>
    <t>75L432</t>
  </si>
  <si>
    <t>KAMERA DIGITÁLNÍ (IP) DOME OTOČNÁ</t>
  </si>
  <si>
    <t>75L43X</t>
  </si>
  <si>
    <t>KAMERA DIGITÁLNÍ (IP) DOME - MONTÁŽ</t>
  </si>
  <si>
    <t>75L43Y</t>
  </si>
  <si>
    <t>KAMERA DIGITÁLNÍ (IP) DOME - DEMONTÁŽ</t>
  </si>
  <si>
    <t>75L452</t>
  </si>
  <si>
    <t>KAMEROVÝ SERVER - ZÁZNAMOVÉ ZAŘÍZENÍ, DO 16 KAMER (HW, SW, LICENCE)</t>
  </si>
  <si>
    <t>75L456</t>
  </si>
  <si>
    <t>KAMEROVÝ SERVER - HDD DO 2 TB, PRO PROVOZ 24/7</t>
  </si>
  <si>
    <t>75L458</t>
  </si>
  <si>
    <t>KAMEROVÝ SERVER - ROZŠÍŘENÍ ZÁZNAMOVÉHO ZAŘÍZENÍ O JEDEN TB</t>
  </si>
  <si>
    <t>75L45W</t>
  </si>
  <si>
    <t>KAMEROVÝ SERVER - DOPLNĚNÍ ZÁZNAMOVÉHO ZAŘÍZENÍ (HW, SW, LICENCE)</t>
  </si>
  <si>
    <t>75L45X</t>
  </si>
  <si>
    <t>KAMEROVÝ SERVER - MONTÁŽ</t>
  </si>
  <si>
    <t>75L461</t>
  </si>
  <si>
    <t>KLIENSTKÉ PRACOVIŠTĚ - DODÁVKA</t>
  </si>
  <si>
    <t>75L46X</t>
  </si>
  <si>
    <t>KLIENSTKÉ PRACOVIŠTĚ - MONTÁŽ</t>
  </si>
  <si>
    <t>75L471</t>
  </si>
  <si>
    <t>MONITOR LCD DO 27"</t>
  </si>
  <si>
    <t>75L47X</t>
  </si>
  <si>
    <t>MONITOR - MONTÁŽ</t>
  </si>
  <si>
    <t>75L481</t>
  </si>
  <si>
    <t>PŘÍSLUŠENSTVÍ KS - ROZVODNÁ SKŘÍŇ KS</t>
  </si>
  <si>
    <t>75L482</t>
  </si>
  <si>
    <t>PŘÍSLUŠENSTVÍ KS - PŘEPĚŤOVÁ OCHRANA PRO KS</t>
  </si>
  <si>
    <t>75L484</t>
  </si>
  <si>
    <t>PŘÍSLUŠENSTVÍ KS - ADAPTÉR PRO MONTÁŽ NA SLOUP</t>
  </si>
  <si>
    <t>75L487</t>
  </si>
  <si>
    <t>PŘÍSLUŠENSTVÍ KS - INJECTOR PRO POE</t>
  </si>
  <si>
    <t>75L48X</t>
  </si>
  <si>
    <t>PŘÍSLUŠENSTVÍ KS - MONTÁŽ</t>
  </si>
  <si>
    <t>75L48Y</t>
  </si>
  <si>
    <t>PŘÍSLUŠENSTVÍ KS - DEMONTÁŽ</t>
  </si>
  <si>
    <t>75L491</t>
  </si>
  <si>
    <t>ZPROVOZNĚNÍ A NASTAVENÍ KAMERY</t>
  </si>
  <si>
    <t>75L492</t>
  </si>
  <si>
    <t>ZPROVOZNĚNÍ A NASTAVENÍ POHLEDU KAMERY</t>
  </si>
  <si>
    <t>75L493</t>
  </si>
  <si>
    <t>ZPROVOZNĚNÍ A NASTAVENÍ KAMEROVÉHO SYSTÉMU</t>
  </si>
  <si>
    <t>75L494</t>
  </si>
  <si>
    <t>ZPROVOZNĚNÍ A NASTAVENÍ ŠKOLENÍ A ZÁCVIK PERSONÁLU OBSLUHUJÍCÍHO KAMEROVÝ SYSTÉM</t>
  </si>
  <si>
    <t>75L495</t>
  </si>
  <si>
    <t>LICENCE PRO PŘIPOJENÍ KAMERY DO SYSTÉMU</t>
  </si>
  <si>
    <t>75M824</t>
  </si>
  <si>
    <t>SWITCH ETHERNET L2 24 PORTŮ, POE</t>
  </si>
  <si>
    <t>75M825</t>
  </si>
  <si>
    <t>SWITCH ETHERNET L2 24 PORTŮ, OPTICKÉ ROZHRANÍ</t>
  </si>
  <si>
    <t>75M85X</t>
  </si>
  <si>
    <t>MEDIAKONVERTOR - MONTÁŽ</t>
  </si>
  <si>
    <t>85</t>
  </si>
  <si>
    <t>86</t>
  </si>
  <si>
    <t>83</t>
  </si>
  <si>
    <t>84</t>
  </si>
  <si>
    <t>R701011</t>
  </si>
  <si>
    <t>Vytyčení trasy - dle technické zprávy</t>
  </si>
  <si>
    <t>KM</t>
  </si>
  <si>
    <t>87</t>
  </si>
  <si>
    <t>R701ADC</t>
  </si>
  <si>
    <t>Geodetické zaměření trasy - dle technické zprávy</t>
  </si>
  <si>
    <t>76</t>
  </si>
  <si>
    <t>R7023121</t>
  </si>
  <si>
    <t>FÓLIE VÝSTRAŽNÁ ŠÍŘKY PŘES 20 DO 40 CM</t>
  </si>
  <si>
    <t>80</t>
  </si>
  <si>
    <t>R75H141</t>
  </si>
  <si>
    <t>STOŽÁR (SLOUP) OCELOVÝ KAMEROVÝ PŘÍRUBOVÝ - dle požadavků investora</t>
  </si>
  <si>
    <t>R75H14X</t>
  </si>
  <si>
    <t>STOŽÁR (SLOUP) OCELOVÝ - DEMONTÁŽ</t>
  </si>
  <si>
    <t>R75IEF1</t>
  </si>
  <si>
    <t>OPTICKÝ ROZVADĚČ DO 12 VLÁKEN (do kamerové skříňky)</t>
  </si>
  <si>
    <t>R75IEFX</t>
  </si>
  <si>
    <t>OPTICKÝ ROZVADĚČ - MONTÁŽ</t>
  </si>
  <si>
    <t>R75J131</t>
  </si>
  <si>
    <t>ROZJIŠŤOVACÍ PANEL 19", MONTÁŽ  (dle technické zprávy a výkresů)</t>
  </si>
  <si>
    <t>R75L45W1</t>
  </si>
  <si>
    <t>KAMEROVÝ SERVER - DOPLNĚNÍ ZÁZNAMOVÉHO ZAŘÍZENÍ (LICENCE PRO KAMERU)</t>
  </si>
  <si>
    <t>R75L45W2</t>
  </si>
  <si>
    <t>KAMEROVÝ SERVER - DOPLNĚNÍ ZÁZNAMOVÉHO ZAŘÍZENÍ (LICENCE PRO KAMERU ZÁZNAM)</t>
  </si>
  <si>
    <t>R75L481</t>
  </si>
  <si>
    <t>Příslušenství KS - IR přísvit</t>
  </si>
  <si>
    <t>R75L48X1</t>
  </si>
  <si>
    <t>Tabulka "Prostor je střežen kamerovým systém se záznamem" (provedení dle předpisů SŽDC)</t>
  </si>
  <si>
    <t>R75L496</t>
  </si>
  <si>
    <t>PŘIPOJENÍ KAMEROVÉHO SYSTÉMU - KONFIGURAČNÍ PRÁCE</t>
  </si>
  <si>
    <t>R75M824</t>
  </si>
  <si>
    <t>SWITCH ETHERNET L2 DO 12 PORTŮ, PRŮMYSLOVÉ PROVEDENÍ</t>
  </si>
  <si>
    <t>D.1.3</t>
  </si>
  <si>
    <t>Silnoproudá technologie včetně DŘT</t>
  </si>
  <si>
    <t>D.1.3.1</t>
  </si>
  <si>
    <t>Dispečerská řídící technika</t>
  </si>
  <si>
    <t>PS 03-05-01</t>
  </si>
  <si>
    <t>TNS Ostrava Svinov, doplnění zařízení DŘT, SKŘ a MŘS</t>
  </si>
  <si>
    <t xml:space="preserve">  D.1.3</t>
  </si>
  <si>
    <t xml:space="preserve">    D.1.3.1</t>
  </si>
  <si>
    <t xml:space="preserve">      PS 03-05-01</t>
  </si>
  <si>
    <t>703, 709</t>
  </si>
  <si>
    <t>Název položky odpovídá popisu položky</t>
  </si>
  <si>
    <t>Dle přílohy č.3 a 4 Dispozice a přílohy č.5 Seznam kabelů. Technická specifikace položky odpovídá příslušné cenové soustavě.</t>
  </si>
  <si>
    <t>1. Položka obsahuje:  
 – přípravu podkladu pro osazení  
2. Položka neobsahuje:  
 X  
3. Způsob měření:  
Měří se metr délkový.</t>
  </si>
  <si>
    <t>703511</t>
  </si>
  <si>
    <t>ELEKTROINSTALAČNÍ LIŠTA ŠÍŘKY DO 30 MM</t>
  </si>
  <si>
    <t>703513</t>
  </si>
  <si>
    <t>ELEKTROINSTALAČNÍ LIŠTA ŠÍŘKY PŘES 60 MM</t>
  </si>
  <si>
    <t>703751</t>
  </si>
  <si>
    <t>PROTIPOŽÁRNÍ UCPÁVKA POD ROZVADĚČ DO EI 90 MIN.</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</si>
  <si>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</si>
  <si>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</si>
  <si>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</si>
  <si>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741</t>
  </si>
  <si>
    <t>Silnoproud - Elektroinstalační materiál, ocelové konstrukce, uzemnění</t>
  </si>
  <si>
    <t>741731</t>
  </si>
  <si>
    <t>DVEŘNÍ KONTAKT</t>
  </si>
  <si>
    <t>1. Položka obsahuje:  
 – zapojení a nastavení přístroje  
2. Položka neobsahuje:  
 X  
3. Způsob měření:  
Udává se počet kusů kompletní konstrukce nebo práce.</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</si>
  <si>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</si>
  <si>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</si>
  <si>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</si>
  <si>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</si>
  <si>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</si>
  <si>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</si>
  <si>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R741</t>
  </si>
  <si>
    <t>ELEKTROINSTALAČNÍ MATERIÁL</t>
  </si>
  <si>
    <t>1.Položka obsahuje: Dodávku plastových trubek do pr.25mm, elektroinstalačních lišt do 30mm, do 60mm a přes 60mm, kabelů CYKY do tří žil CU s plastovou izolací do 16mm2  vč. příslušenství a pomocného materiálu, vyhotovení a dodání atestu. Dále obsahuje cenu za pom. mechanismy včetně všech ostatních vedlejších nákladů.</t>
  </si>
  <si>
    <t>742, 743</t>
  </si>
  <si>
    <t>Silnoproud - Silnoprudé rozvody</t>
  </si>
  <si>
    <t>742F12</t>
  </si>
  <si>
    <t>KABEL NN NEBO VODIČ JEDNOŽÍLOVÝ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</si>
  <si>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</si>
  <si>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742G12</t>
  </si>
  <si>
    <t>KABEL NN DVOU- A TŘÍŽÍLOVÝ CU S PLASTOVOU IZOLACÍ OD 4 DO 16 MM2</t>
  </si>
  <si>
    <t>742J11</t>
  </si>
  <si>
    <t>OPTICKÝ KABEL MULTIMOD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</si>
  <si>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</si>
  <si>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</si>
  <si>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</si>
  <si>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</si>
  <si>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</si>
  <si>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</si>
  <si>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</si>
  <si>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742J23</t>
  </si>
  <si>
    <t>SYKFY 10X2X0,5, KABEL SDĚLOVACÍ IZOLACE PVC</t>
  </si>
  <si>
    <t>742J29</t>
  </si>
  <si>
    <t>KABEL SDĚLOVACÍ LAN UTP/FTP UKONČENÝ KONEKTORY RJ45</t>
  </si>
  <si>
    <t>742J51</t>
  </si>
  <si>
    <t>UKONČENÍ SDĚLOVACÍHO KABELU V ROZVADĚČI VČ. POMOCNÉHO MATERIÁLU A ZMĚŘENÍ KONTINUITY OVLÁDACÍHO OBVODU</t>
  </si>
  <si>
    <t>742K12</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</si>
  <si>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</si>
  <si>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</si>
  <si>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</si>
  <si>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</si>
  <si>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742P15</t>
  </si>
  <si>
    <t>OZNAČOVACÍ ŠTÍTEK NA KABEL</t>
  </si>
  <si>
    <t>1. Položka obsahuje:  
 – veškeré příslušentsví  
2. Položka neobsahuje:  
 X  
3. Způsob měření:  
Udává se počet kusů kompletní konstrukce nebo práce.</t>
  </si>
  <si>
    <t>744</t>
  </si>
  <si>
    <t>Silnoproud - Rozvaděče nn</t>
  </si>
  <si>
    <t>Dle přílohy č.9 Technická specifikace. Technická specifikace položky odpovídá příslušné cenové soustavě.</t>
  </si>
  <si>
    <t>1. Položka obsahuje:  
 – veškerý spojovací materiál vč. připojovacího vedení  
 – technický popis viz. projektová dokumentace  
2. Položka neobsahuje:  
 X  
3. Způsob měření:  
Udává se počet kusů kompletní konstrukce nebo práce.</t>
  </si>
  <si>
    <t>744J21</t>
  </si>
  <si>
    <t>SILOVÝ KOMPLETNÍ PŘEPÍNAČ 1-0-1 JEDNO-DVOUPÓLOVÝ DO 32 A</t>
  </si>
  <si>
    <t>744Q42</t>
  </si>
  <si>
    <t>SVODIČ PŘEPĚTÍ TYP 3 (TŘÍDA D) 3-4 PÓLOVÝ</t>
  </si>
  <si>
    <t>744R35</t>
  </si>
  <si>
    <t>OZNAČOVACÍ ŠTÍTEK DO ROZVADĚČE NN</t>
  </si>
  <si>
    <t>1. Položka obsahuje:  
 – veškeré příslušenství  
 – technický popis viz. projektová dokumentace  
2. Položka neobsahuje:  
 X  
3. Způsob měření:  
Udává se počet kusů kompletní konstrukce nebo práce.</t>
  </si>
  <si>
    <t>744R36</t>
  </si>
  <si>
    <t>OBAL NA VÝKRESY DO ROZVADĚČE NN</t>
  </si>
  <si>
    <t>746</t>
  </si>
  <si>
    <t>Silnoproud - Silnoproudá technologie - R110 kV, měnírny, TNS, spínací stanice</t>
  </si>
  <si>
    <t>746632</t>
  </si>
  <si>
    <t>VYBAVENÁ SKŘÍŇ PRO AUTOMATIZACI 19"" PŘES 15 U</t>
  </si>
  <si>
    <t>Dle přílohy č.1 Technická zpráva a přílohy č.7 Technická specifikace. Technická specifikace položky odpovídá příslušné cenové soustavě.</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</si>
  <si>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</si>
  <si>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746642</t>
  </si>
  <si>
    <t>PLC PRO AUTOMATIZACI - ZÁKLADNÍ JEDNOTKA PŘES 128 DO 1024 IO</t>
  </si>
  <si>
    <t>Dle přílohy č.1 Technická zpráva a přílohy č.9 Technická specifikace. Technická specifikace položky odpovídá příslušné cenové soustavě.</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</si>
  <si>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</si>
  <si>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</si>
  <si>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</si>
  <si>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</si>
  <si>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74664A</t>
  </si>
  <si>
    <t>PLC PRO AUTOMATIZACI - SVORKOVNICE (JEŽEK) PRO VYVEDENÍ 8 SIGNÁLŮ/POVELŮ/MĚŘENÍ VČETNĚ NAPÁJECÍHO OBVODU 24 V DC</t>
  </si>
  <si>
    <t>746652</t>
  </si>
  <si>
    <t>ZÁKLADNÍ PROGRAMOVÉ VYBAVENÍ TLM. JEDNOTKY PRO OBJEKT NS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</si>
  <si>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</si>
  <si>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746656</t>
  </si>
  <si>
    <t>SW-OVLADAČE KOMUNIKACE, PARAMETRIZACE - PRO JEDEN PODŘÍZENÝ PLC, OCHRANU, TERMINÁL</t>
  </si>
  <si>
    <t>Dle přílohy č.1 Technická zpráva, přílohy č.6 a přílohy č.9 Technická specifikace. Technická specifikace položky odpovídá příslušné cenové soustavě.</t>
  </si>
  <si>
    <t>746659</t>
  </si>
  <si>
    <t>ZPROVOZNĚNÍ, OŽIVENÍ TELEMECHANICKÉ JEDNOTKY V OBJEKTU NS</t>
  </si>
  <si>
    <t>Dle přílohy č.1 Technická zpráva, přílohy č.2, 6, 8 a přílohy č.9 Technická specifikace. Technická specifikace položky odpovídá příslušné cenové soustavě.</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</si>
  <si>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</si>
  <si>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74665H</t>
  </si>
  <si>
    <t>PROVOZNÍ ZKOUŠKY TELEMECHANICKÉ JEDNOTKY V OBJEKTU NS</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</si>
  <si>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</si>
  <si>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74665L</t>
  </si>
  <si>
    <t>PODPORA PŘI UVÁDĚNÍ DO PROVOZU, ENGINEERING PRO OBJEKT NS</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</si>
  <si>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</si>
  <si>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746661</t>
  </si>
  <si>
    <t>KOMPLETNÍ IPC PRŮMYSLOVÝ POČÍTAČ PRO AUTOMATIZACI S MONITOREM DO 1024 IO PROMĚNNÝCH</t>
  </si>
  <si>
    <t>Dle přílohy č.1 Technická zpráva, přílohy č.2, 4, 5, 6 a přílohy č.9 Technická specifikace. Technická specifikace položky odpovídá příslušné cenové soustavě.</t>
  </si>
  <si>
    <t>1. Položka obsahuje:  
 – veškerý podružný, spojovací a pomocný materiál. Dále obsahuje uživatelskou úpravu SW IPC, parametrizaci, nastavení IPC a uvedení do provozu nebo komplexní přenastavení IPC stávajícího po úpravách technologie, nastavení zobrazení IO informací a nastavení komunikace IPC – nadřízený ŘS (PLC)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</si>
  <si>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746671</t>
  </si>
  <si>
    <t>ROZŠÍŘENÍ PLC NEBO IPC O KOMUNIKAČNÍ JEDNOTKU PRO KOMUNIKACI S NAD/PODŘÍZENÝM SYSTÉMEM</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</si>
  <si>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</si>
  <si>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746673</t>
  </si>
  <si>
    <t>PŘEVODNÍK ROZHRANÍ METALICKÉHO DLE SPECIFIKACE NA OPTICKÉ, 1:1, PROTOKOLOVĚ TRANSPARENTNÍ</t>
  </si>
  <si>
    <t>Dle přílohy č.1 Technická zpráva, přílohy č.2, 5, 6 a přílohy č.9 Technická specifikace. Technická specifikace položky odpovídá příslušné cenové soustavě.</t>
  </si>
  <si>
    <t>746674</t>
  </si>
  <si>
    <t>PŘEVODNÍK ROZHRANÍ-ROZBOČOVAČ,ROZHRANÍ METALICKÉ (MAX.6) DLE SPECIFIKACE NA OPTICKÉ (MAX.2) S FUNK.REDUNDANTNÍ KRUH.SMYČKY,PROTOKOLOVĚ TRANSPARENTNÍ</t>
  </si>
  <si>
    <t>7466AA</t>
  </si>
  <si>
    <t>ZPROVOZNĚNÍ SYSTÉMU S NOVÝMI DATY PRO OBJEKT NS</t>
  </si>
  <si>
    <t>1. Položka obsahuje:  
 – veškerý programovací software a softwarové nástroje. Dále obsahuje zprovoznění systému s novými daty pro objekt NS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</si>
  <si>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7466AE</t>
  </si>
  <si>
    <t>VERIFIKACE SIGNÁLŮ A POVELŮ S NOVÝMI DATY PRO OBJEKT NS</t>
  </si>
  <si>
    <t>1. Položka obsahuje:  
 – veškerý programovací software a softwarové nástroje. Dále obsahuje verifikaci signálů a povelů s novými daty pro objekt NS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</si>
  <si>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7466AN</t>
  </si>
  <si>
    <t>DOPLNĚNÍ A ÚPRAVA SW TABULEK PRO OBJEKT NS</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</si>
  <si>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</si>
  <si>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7466AR</t>
  </si>
  <si>
    <t>AKTUALIZACE MODELU ŘÍZENÉ TECHNOLOGIE V PRŮBĚHU VÝSTAVBY PRO OBJEKT NS</t>
  </si>
  <si>
    <t>7466AU</t>
  </si>
  <si>
    <t>POSKYTNUTÍ DAT DO OSTATNÍCH SYSTÉMŮ NAPŘ. DDTS, ENERGETIKA</t>
  </si>
  <si>
    <t>Silnoproud - Zkoušky, revize a HZS</t>
  </si>
  <si>
    <t>747213</t>
  </si>
  <si>
    <t>CELKOVÁ PROHLÍDKA, ZKOUŠENÍ, MĚŘENÍ A VYHOTOVENÍ VÝCHOZÍ REVIZNÍ ZPRÁVY, PRO OBJEM IN PŘES 500 DO 1000 TIS. KČ</t>
  </si>
  <si>
    <t>Dle přílohy č.1 Technická zpráva. Technická specifikace položky odpovídá příslušné cenové soustavě.</t>
  </si>
  <si>
    <t>1. Položka obsahuje:  
 – veškeré práce a materiál obsažený v názvu položky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</si>
  <si>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</si>
  <si>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</si>
  <si>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</si>
  <si>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</si>
  <si>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</si>
  <si>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</si>
  <si>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Dle přílohy č.1 Technická zpráva a přílohy č.2  Přehledové schéma DŘT. Technická specifikace položky odpovídá příslušné cenové soustavě.</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</si>
  <si>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</si>
  <si>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</si>
  <si>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</si>
  <si>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</si>
  <si>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</si>
  <si>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</si>
  <si>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</si>
  <si>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</si>
  <si>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</si>
  <si>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</si>
  <si>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</si>
  <si>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Dle přílohy č.3 a 4 Dispozice a přílohy č.5 Seznam kabelů.Technická specifikace položky odpovídá příslušné cenové soustavě.</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</si>
  <si>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</si>
  <si>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Dle přílohy č.3 Dispozice a přílohy č.4 Seznam kabelů.Technická specifikace položky odpovídá příslušné cenové soustavě.</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</si>
  <si>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</si>
  <si>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</si>
  <si>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</si>
  <si>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PS 03-05-02</t>
  </si>
  <si>
    <t>TNS Ostrava Svinov, doplnění DŘT na ED Ostrava</t>
  </si>
  <si>
    <t xml:space="preserve">      PS 03-05-02</t>
  </si>
  <si>
    <t>746686</t>
  </si>
  <si>
    <t>REALIZACE A PLNĚNÍ DATOVÝCH A PREZENTAČNÍCH STRUKTUR SVZ PRO OBJEKT NS</t>
  </si>
  <si>
    <t>Dle přílohy č.1 Technická zpráva  a výkresových příloh č.2 a 3 řídicího systému na ED Ostrava. Technická specifikace položky odpovídá příslušné cenové soustavě.</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</si>
  <si>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</si>
  <si>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746694</t>
  </si>
  <si>
    <t>ŠKOLENÍ DISPEČERŮ</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</si>
  <si>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</si>
  <si>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746695</t>
  </si>
  <si>
    <t>ODZKOUŠENÍ UPRAVENÉHO ED</t>
  </si>
  <si>
    <t>1. Položka obsahuje:  
 –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</si>
  <si>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</si>
  <si>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</si>
  <si>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</si>
  <si>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</si>
  <si>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</si>
  <si>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</si>
  <si>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7466A2</t>
  </si>
  <si>
    <t>ÚPRAVA STRUKTUR A ŘÍDÍCÍCH PROGRAMOVÝCH TABULEK ED PRO OBJEKT NS</t>
  </si>
  <si>
    <t>1. Položka obsahuje:  
 – veškerý programovací software a softwarové nástroje. Dále obsahuje úpravu struktur a řídících programových tabulek ED pro objekt NS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</si>
  <si>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7466A6</t>
  </si>
  <si>
    <t>DEFINICE A DEKLARACE STRUKTUR DAT ED PRO OBJEKT NS</t>
  </si>
  <si>
    <t>1. Položka obsahuje:  
 – veškerý programovací software a softwarové nástroje. Dále obsahuje definici a deklaraci struktur dat ED pro objekt NS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</si>
  <si>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7466AJ</t>
  </si>
  <si>
    <t>SYSTÉMOVÁ A DATOVÁ ANALÝZA PRO OBJEKT NS</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</si>
  <si>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</si>
  <si>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</si>
  <si>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D.1.3.2</t>
  </si>
  <si>
    <t>Technologie rozvoden velmi vysokého napětí/vysokého napětí (energetika)</t>
  </si>
  <si>
    <t>PS 03-09-01</t>
  </si>
  <si>
    <t>TNS Ostrava Svinov, technologie - rozvodna 110 kV</t>
  </si>
  <si>
    <t xml:space="preserve">    D.1.3.2</t>
  </si>
  <si>
    <t xml:space="preserve">      PS 03-09-01</t>
  </si>
  <si>
    <t>742</t>
  </si>
  <si>
    <t>Silnoproudé rozvody - elektro</t>
  </si>
  <si>
    <t>742K13</t>
  </si>
  <si>
    <t>UKONČENÍ JEDNOŽÍLOVÉHO KABELU V ROZVADĚČI NEBO NA PŘÍSTROJI OD 25 DO 50 MM2</t>
  </si>
  <si>
    <t>viz. příloha 1 až 11</t>
  </si>
  <si>
    <t>1. Položka obsahuje: – všechny práce spojené s úpravou kabelů pro montáž včetně veškerého příslušentsví2. Položka neobsahuje: X3. Způsob měření:Udává se počet kusů kompletní konstrukce nebo práce.</t>
  </si>
  <si>
    <t>742K14</t>
  </si>
  <si>
    <t>UKONČENÍ JEDNOŽÍLOVÉHO KABELU V ROZVADĚČI NEBO NA PŘÍSTROJI OD 70 DO 120 MM2</t>
  </si>
  <si>
    <t>742Z92</t>
  </si>
  <si>
    <t>DEMONTÁŽ - ODVOZ (NA LIKVIDACI ODPADŮ NEBO JINÉ URČENÉ MÍSTO)</t>
  </si>
  <si>
    <t>TKM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</si>
  <si>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</si>
  <si>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R742F43</t>
  </si>
  <si>
    <t>KABEL NN NEBO VODIČ JEDNOŽÍLOVÝ CU FLEXIBILNÍ OD 25 DO 50 MM2</t>
  </si>
  <si>
    <t>1. Položka obsahuje: – dodávku, manipulace a uložení kabelu (do země, chráničky, kanálu, na rošty, na TV a pod.)2. Položka neobsahuje: – příchytky, spojky, koncovky, chráničky apod.3. Způsob měření:Měří se metr délkový.</t>
  </si>
  <si>
    <t>R742F44</t>
  </si>
  <si>
    <t>KABEL NN NEBO VODIČ JEDNOŽÍLOVÝ CU FLEXIBILNÍ OD 70 DO 120 MM2</t>
  </si>
  <si>
    <t>R110 kV, měnírny, TNS, spínací stanice - elektro</t>
  </si>
  <si>
    <t>746111</t>
  </si>
  <si>
    <t>ODPOJOVAČ 110 KV 3-PÓLOVÝ, 2000 A, PROVEDENÍ S PÓLY VEDLE SEBE, VČETNĚ MOTOROVÉHO POHONU</t>
  </si>
  <si>
    <t>1. Položka obsahuje: – veškerý podružný, pomocný a upevňovací materiál – technický popis viz. projektová dokumentace – předepsané zkoušky, revize a atesty2. Položka neobsahuje: X3. Způsob měření:Udává se počet kusů kompletní konstrukce nebo práce.</t>
  </si>
  <si>
    <t>746113</t>
  </si>
  <si>
    <t>ODPOJOVAČ 110 KV 3-PÓLOVÝ S UZEMŇOVAČEM, 2000 A, PROVEDENÍ S PÓLY VEDLE SEBE, VČETNĚ MOTOROVÝCH POHONŮ</t>
  </si>
  <si>
    <t>746141</t>
  </si>
  <si>
    <t>OMEZOVAČ PŘEPĚTÍ 110 KV VARISTOROVÝ (ZNO), 10 KA, VČETNĚ POČÍTADLA PŘESKOKU</t>
  </si>
  <si>
    <t>746151</t>
  </si>
  <si>
    <t>IZOLÁTOR 110 KV PODPĚRNÝ, PORCELÁNOVÝ</t>
  </si>
  <si>
    <t>R7461221</t>
  </si>
  <si>
    <t>VYPÍNAČ 110 KV 3-PÓLOVÝ, 3150 A VČETNĚ VÝVODU NA TRANSFORMÁTOR S JEDNÍM MOTOROVÝM POHONEM</t>
  </si>
  <si>
    <t>R7461311</t>
  </si>
  <si>
    <t>SVORKOVNICOVÁ SKŘÍŇKA PRO TŘI PŘÍSTROJOVÉ TRANSFORMÁTORY 110 KV PROUDU S PĚTI JÁDRY, PŘEPÍNATELNÝ</t>
  </si>
  <si>
    <t>R7461312</t>
  </si>
  <si>
    <t>SVORKOVNICOVÁ SKŘÍŇKA PRO TŘI PŘÍSTROJOVÉ TRANSFORMÁTORY 110 KV NAPĚTÍ S ČTYŘMI JÁDRY</t>
  </si>
  <si>
    <t>R7461331</t>
  </si>
  <si>
    <t>PŘÍSTROJOVÝ TRANSFORMÁTOR 110 KV PROUDU A NAPĚTÍ (KOMBINOVANÝ) S PĚTII PROUDOVÝMI A ČTYŘMI NAPĚTOVÝMI JÁDRY</t>
  </si>
  <si>
    <t>R7461611</t>
  </si>
  <si>
    <t>SVORKA 110 KV PRO SVORNÍKY PŘÍSTROJŮ - PŘÍSTROJOVÁ SVORKA AL PRO AL/CU SVORNÍK A ALFE VODIČ PŘÍMO/BOČNĚ</t>
  </si>
  <si>
    <t>R7461612</t>
  </si>
  <si>
    <t>SVORKA 110 KV PRO SVORNÍKY PŘÍSTROJŮ - PŘÍSTROJOVÁ SVORKA AL PRO AL LISOVACÍ PRO ALFE VODIČ A CU SVORNÍK</t>
  </si>
  <si>
    <t>R7461613</t>
  </si>
  <si>
    <t>SVORKA 110 KV PRO SVORNÍKY PŘÍSTROJŮ - PŘÍSTROJOVÁ SVORKA AL PRO CU SVORNÍK A  AL TRUBKU PŘÍMO A BOČNĚ, ULOŽENÍ PEVNĚ</t>
  </si>
  <si>
    <t>R7461614</t>
  </si>
  <si>
    <t>SVORKA 110 KV PRO SVORNÍKY PŘÍSTROJŮ - PŘÍSTROJOVÁ SVORKA AL PRO CU SVORNÍK A  AL TRUBKU PŘÍMO A BOČNĚ, ULOŽENÍ KLUZNĚ</t>
  </si>
  <si>
    <t>R7461615</t>
  </si>
  <si>
    <t>SVORKA 110 KV PRO SVORNÍKY PŘÍSTROJŮ - PŘÍSTROJOVÁ SVORKA AL 90° PRO Al SVORNÍK A  DVA ALFE VODIČE</t>
  </si>
  <si>
    <t>R7461616</t>
  </si>
  <si>
    <t>SVORKA 110 KV PRO SVORNÍKY PŘÍSTROJŮ - PŘÍSTROJOVÁ SVORKA AL 45° PRO CU SVORNÍK A ALFE VODIČ</t>
  </si>
  <si>
    <t>R7461617</t>
  </si>
  <si>
    <t>SVORKA 110 KV PRO SVORNÍKY PŘÍSTROJŮ - PŘÍSTROJOVÁ SVORKA AL PRO AL SVORNÍK A ALFE VODIČ - PŘÍMO A BOČNĚ</t>
  </si>
  <si>
    <t>R7461618</t>
  </si>
  <si>
    <t>R7461621</t>
  </si>
  <si>
    <t>SVORKA 110 KV PRO PŘÍRUBY PŘÍSTROJŮ - PRO PŘÍMÉ (BOČNÍ) PŘIPOJENÍ AL TRUBKY NA AL PŘÍRUBU - ULOŽENÍ TRUBKY PEVNÉ</t>
  </si>
  <si>
    <t>R7461622</t>
  </si>
  <si>
    <t>SVORKA 110 KV PRO PŘÍRUBY PŘÍSTROJŮ - PRO PŘÍMÉ (BOČNÍ) PŘIPOJENÍ AL TRUBKY NA AL PŘÍRUBU - ULOŽENÍ TRUBKY KLUZNÉ</t>
  </si>
  <si>
    <t>SVORKA 110 KV PRO PŘÍRUBY PŘÍSTROJŮ - AL PODPĚRNÁ SVORKA KLUZNÁ/PEVNÁ PRO AL TRUBKUY A PŘÍRUBU</t>
  </si>
  <si>
    <t>R7461631</t>
  </si>
  <si>
    <t>SVORKA 110 KV PRO PRAPORCE - PŘÍMÁ PRO PŘIPOJENÍ ALFE VODIČE NA AL PRAPOREC PŘÍSTROJE PŘÍMO</t>
  </si>
  <si>
    <t>R7461632</t>
  </si>
  <si>
    <t>SVORKA 110 KV PRO PRAPORCE - PŘÍMÁ PRO PŘIPOJENÍ ALFE VODIČE NA AL PRAPOREC PŘÍSTROJE 90°</t>
  </si>
  <si>
    <t>R7461633</t>
  </si>
  <si>
    <t>SVORKA 110 KV PRO PRAPORCE - PŘÍMÁ PRO PŘIPOJENÍ ALFE VODIČE NA AL PRAPOREC PŘÍSTROJE 45°</t>
  </si>
  <si>
    <t>R7461641</t>
  </si>
  <si>
    <t>SVORKA 110 KV ODBOČOVACÍ - ODBOČNÁ SVORKA T PRO AL TRUBKU A ALFE VODIČ</t>
  </si>
  <si>
    <t>R7461651</t>
  </si>
  <si>
    <t>SVORKA 110 KV PRO ZKRATOVACÍ SUPRAVY, UZEMNĚNÍ, ROZPĚRKY - SVORKA PRO ZKRATOVACÍ SOUPRAVY NA AL TRUBKU</t>
  </si>
  <si>
    <t>R7461652</t>
  </si>
  <si>
    <t>SVORKA 110 KV PRO ZKRATOVACÍ SUPRAVY, UZEMNĚNÍ, ROZPĚRKY - SVORKA PRO ZKRATOVACÍ SOUPRAVY NA LAFE VODIČE</t>
  </si>
  <si>
    <t>R7461653</t>
  </si>
  <si>
    <t>ZEMNÍCÍ SVORNÍK PRO ZKRATOVACÍ SOUPRAVU</t>
  </si>
  <si>
    <t>R7461671</t>
  </si>
  <si>
    <t>SVORKA 110 KV - POMOCNÝ A DOPLŇKOVÝ SORTIMENT ARMATUR 110 KV - UZÁVĚR AL TRUBKY BEZ UCHYCENÍ TLUMÍCÍHO VODIČE</t>
  </si>
  <si>
    <t>R7461781</t>
  </si>
  <si>
    <t>PŘÍPOJNICE 110 KV Z TRUBKY EALMGSI-T6 6101B 100/10 MM NA PODPĚRNÝCH IZOLÁTORECH DO 10 M</t>
  </si>
  <si>
    <t>R7461782</t>
  </si>
  <si>
    <t>PŘÍPOJNICE 110 KV Z TRUBKY EALMGSI-T6 6101B 100/10 MM NA PODPĚRNÝCH IZOLÁTORECH DO 5 M</t>
  </si>
  <si>
    <t>R7461931</t>
  </si>
  <si>
    <t>PŘEPONKA 110 KV VODOROVNÁ Z LANA ALFE 680(750) MM2, DÉLKY DO 7 M, PRO PROPOJENÍ DVOU PŘÍSTROJŮ, BEZ SVOREK A ARMATUR</t>
  </si>
  <si>
    <t>R7461941</t>
  </si>
  <si>
    <t>PŘEPONKA 110 KV SVISLÁ Z LANA ALFE 680(750) MM2, DÉLKY DO 7 M, PRO PROPOJENÍ DVOU PŘÍSTROJŮ, BEZ SVOREK A ARMATUR</t>
  </si>
  <si>
    <t>Zkoušky, revize a HZS - elektro</t>
  </si>
  <si>
    <t>747149</t>
  </si>
  <si>
    <t>REVIZE, SEŘÍZENÍ A UVEDENÍ DO PROVOZU VVN VYPÍNAČE DO 110 KV</t>
  </si>
  <si>
    <t>1. Položka obsahuje: – cenu za kontrolu, revizi, seřízení a uvedení do provozu zařízení dle příslušných norem a předpisů, včetně vystavení protokolu2. Položka neobsahuje: X3. Způsob měření:Udává se počet kusů kompletní konstrukce nebo práce.</t>
  </si>
  <si>
    <t>74714A</t>
  </si>
  <si>
    <t>REVIZE, SEŘÍZENÍ, VYZKOUŠENÍ A UVEDENÍ DO PROVOZU ODPOJOVAČE DO 110 KV</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</si>
  <si>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</si>
  <si>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1. Položka obsahuje: – cenu za vyhotovení dokladu právnickou osobou o silnoproudých zařízeních a vydání průkazu způsobilosti2. Položka neobsahuje: X3. Způsob měření:Udává se počet kusů kompletní konstrukce nebo práce.</t>
  </si>
  <si>
    <t>747611</t>
  </si>
  <si>
    <t>MĚŘENÍ EMC A EMI DLE ČSN EN 50 121 V ROZSAHU PS/SO</t>
  </si>
  <si>
    <t>1. Položka obsahuje: – cenu za měření dle příslušných norem a předpisů, včetně vystavení protokolu2. Položka neobsahuje: X3. Způsob měření:Udává se počet kusů kompletní konstrukce nebo práce.</t>
  </si>
  <si>
    <t>1. Položka obsahuje: – cenu za práce spojené s uváděním zařízení do provozu, drobné montážní práce v rozvaděčích, koordinaci se zhotoviteli souvisejících zařízení apod.2. Položka neobsahuje: X3. Způsob měření:Udává se čas v hodinách.</t>
  </si>
  <si>
    <t>1. Položka obsahuje: – cenu za dobu kdy je zařízení po individálních zkouškách dáno do provozu s prokázáním technických a kvalitativních parametrů zařízení2. Položka neobsahuje: X3. Způsob měření:Udává se čas v hodinách.</t>
  </si>
  <si>
    <t>1. Položka obsahuje: – cenu za dobu kdy je s funkcí seznamována obsluha zařízení, včetně odevzdání dokumentace skutečného provedení2. Položka neobsahuje: X3. Způsob měření:Udává se čas v hodinách.</t>
  </si>
  <si>
    <t>R7478011</t>
  </si>
  <si>
    <t>REALIZAČNÍ DOKUMENTACE ZAJIŠŤOVANÁ ZHOTOVITELEM</t>
  </si>
  <si>
    <t>KPL</t>
  </si>
  <si>
    <t>1. Položka obsahuje:  
 – vypracování realizační dokumentace k tomuto PS, výrobně technická dokumentace zajišťovaná zhotovitelem prací v rozsahu nezbytném pro určení technických parametrů použitých materiálů, dodávek a služeb. Obsahuje také  schémata zapojení silových o ovládacích obvodů rozvaděčů a zařízení, svorkovnicová schémata, tabulky vnějších spojů, check listy, popisy logických a blokovacích funkcí, rozměrové výkresy.  
2. Položka neobsahuje:  
 X  
3. Způsob měření:  
Udává se počet kompletů kompletní realizační dokumentace</t>
  </si>
  <si>
    <t>748</t>
  </si>
  <si>
    <t>Ostatní</t>
  </si>
  <si>
    <t>748116</t>
  </si>
  <si>
    <t>KOMPLETNÍ OSOBNÍ OCHRANNÉ PROSTŘEDKY A PRACOVNÍ POMŮCKY PRO TRAKČNÍ NAPÁJECÍ 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</si>
  <si>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</si>
  <si>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748147</t>
  </si>
  <si>
    <t>ZKOUŠEČKA VVN, 123 KV</t>
  </si>
  <si>
    <t>1. Položka obsahuje: – veškeré příslušenství pro montáž2. Položka neobsahuje: X3. Způsob měření:Udává se počet kusů kompletní konstrukce nebo práce.</t>
  </si>
  <si>
    <t>748152</t>
  </si>
  <si>
    <t>PLAKÁT "PRVNÍ POMOC"</t>
  </si>
  <si>
    <t>předpokládané množství</t>
  </si>
  <si>
    <t>748153</t>
  </si>
  <si>
    <t>PLAKÁT "TELEFONNÍ ČÍSLA"</t>
  </si>
  <si>
    <t>748154</t>
  </si>
  <si>
    <t>PLAKÁT "SCHÉMA ZAŘÍZENÍ"</t>
  </si>
  <si>
    <t>748211</t>
  </si>
  <si>
    <t>POVRCHOVÁ ÚPRAVA NÁTĚREM</t>
  </si>
  <si>
    <t>1. Položka obsahuje: – veškeré příslušenství pro montáž2. Položka neobsahuje: X3. Způsob měření:Měří se plocha v metrech čtverečných.</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</si>
  <si>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</si>
  <si>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</si>
  <si>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</si>
  <si>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748242</t>
  </si>
  <si>
    <t>PÍSMENA A ČÍSLICE VÝŠKY PŘES 40 DO 100 MM</t>
  </si>
  <si>
    <t>748243</t>
  </si>
  <si>
    <t>PÍSMENA A ČÍSLICE VÝŠKY PŘES 100 DO 150 MM</t>
  </si>
  <si>
    <t>R7481221</t>
  </si>
  <si>
    <t>ZKRATOVACÍ SOUPRAVA 3-F 110 KV/15 KA</t>
  </si>
  <si>
    <t>R7481511</t>
  </si>
  <si>
    <t>BEZPEČNOSTNÍ TABULKA SMALTOVANÁ</t>
  </si>
  <si>
    <t>R7481512</t>
  </si>
  <si>
    <t>BEZPEČNOSTNÍ TABULKA PLASTOVÁ</t>
  </si>
  <si>
    <t>995</t>
  </si>
  <si>
    <t>POPLATKY ZA SKLÁDKY</t>
  </si>
  <si>
    <t>R015240</t>
  </si>
  <si>
    <t>POPLATKY ZA LIKVIDACŮ ODPADŮ NEKONTAMINOVANÝCH - 20 03 99  ODPAD PODOBNÝ KOMUNÁLNÍMU ODPADU VČ. DOPRAVY NA SKLÁDKU A MANIPULACE</t>
  </si>
  <si>
    <t>T</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</si>
  <si>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</si>
  <si>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R015621</t>
  </si>
  <si>
    <t>POPLATKY ZA LIKVIDACŮ ODPADŮ NEBEZPEČNÝCH - KABELY S PLASTOVOU IZOLACÍ</t>
  </si>
  <si>
    <t>PS 03-09-02</t>
  </si>
  <si>
    <t>TNS Ostrava Svinov, technologie - stanoviště transformátorů 110/23kV</t>
  </si>
  <si>
    <t xml:space="preserve">      PS 03-09-02</t>
  </si>
  <si>
    <t>703</t>
  </si>
  <si>
    <t>Kabelové rošty a lávky - elektro</t>
  </si>
  <si>
    <t>703222</t>
  </si>
  <si>
    <t>KABELOVÝ ŽLAB NOSNÝ/DRÁTĚNÝ NEREZOVÝ VČETNĚ UPEVNĚNÍ A PŘÍSLUŠENSTVÍ SVĚTLÉ ŠÍŘKY PŘES 100 DO 250 MM</t>
  </si>
  <si>
    <t>viz. příloha 1 až 10</t>
  </si>
  <si>
    <t>1. Položka obsahuje: – kompletní montáž, rozměření, upevnění, sváření, řezání, spojování a pod.  – veškerý spojovací a montážní materiál – pomocné mechanismy a nátěr2. Položka neobsahuje: X3. Způsob měření:Měří se metr délkový.</t>
  </si>
  <si>
    <t>703322</t>
  </si>
  <si>
    <t>KRYT K NOSNÉMU ŽLABU/ROŠTU NEREZOVÝ VČETNĚ UPEVNĚNÍ A PŘÍSLUŠENSTVÍ SVĚTLÉ ŠÍŘKY PŘES 100 DO 250 MM</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</si>
  <si>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</si>
  <si>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703742</t>
  </si>
  <si>
    <t>KABELOVÁ PŘÍCHYTKA VN VČETNĚ UPEVNĚNÍ A PŘÍSLUŠENSTVÍ PRO ROZSAH UPNUTÍ OD 26 DO 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</si>
  <si>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</si>
  <si>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R7031111</t>
  </si>
  <si>
    <t>MECHANICKÁ OCHRANA KABELŮ VN, ULOŽENÍ TŘECH JEDNOŽÍLOVÝCH KABELŮ V TĚSNÉM TROJÚHELNÍKU, OCELOVÁ, ŽÁROVĚ ZINKOVANÁ, DÉLKA 3M</t>
  </si>
  <si>
    <t>R7031112</t>
  </si>
  <si>
    <t>KABELOVÁ PŘÍCHYTKA PRO MECHANICKOU KABELOVOU OCHRANU - ULOŽENÍ TŘECH JEDNOŽÍLOVÝCH KABELŮ V TĚSNÉM TROJÚHELNÍKU</t>
  </si>
  <si>
    <t>709</t>
  </si>
  <si>
    <t>Zajištění kabelu a ucpávky - elektro</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</si>
  <si>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</si>
  <si>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</si>
  <si>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</si>
  <si>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</si>
  <si>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R742543</t>
  </si>
  <si>
    <t>KABEL VN - JEDNOŽÍLOVÝ, 6-CHBU OD 185 DO 300 MM2</t>
  </si>
  <si>
    <t>R742A13</t>
  </si>
  <si>
    <t>KABELOVÁ KONCOVKA VN VNITŘNÍ JEDNOŽÍLOVÁ PRO KABELY DO 6 KV OD 185 DO 300 MM2</t>
  </si>
  <si>
    <t>1. Položka obsahuje: – dodávku koncovky, všechny práce spojené s úpravou kabelů pro montáž včetně veškerého příslušentsví2. Položka neobsahuje: X3. Způsob měření:Udává se počet kusů kompletní konstrukce nebo práce.</t>
  </si>
  <si>
    <t>R742F13</t>
  </si>
  <si>
    <t>KABEL NN NEBO VODIČ JEDNOŽÍLOVÝ CU S PLASTOVOU IZOLACÍ OD 25 DO 50 MM2</t>
  </si>
  <si>
    <t>R742F14</t>
  </si>
  <si>
    <t>KABEL NN NEBO VODIČ JEDNOŽÍLOVÝ CU S PLASTOVOU IZOLACÍ OD 70 DO 120 MM2</t>
  </si>
  <si>
    <t>745</t>
  </si>
  <si>
    <t>Silnoproudá technologie - elektro</t>
  </si>
  <si>
    <t>745261</t>
  </si>
  <si>
    <t>SVODIČ PŘEPĚTÍ VN UN DO 25 KV</t>
  </si>
  <si>
    <t>745804</t>
  </si>
  <si>
    <t>ZARÁŽKA KOLEČEK TRANSFORMÁTORU</t>
  </si>
  <si>
    <t>1. Položka obsahuje: – veškeré příslušenství2. Položka neobsahuje: X3. Způsob měření:Udává se počet kusů kompletní konstrukce nebo práce.</t>
  </si>
  <si>
    <t>745807</t>
  </si>
  <si>
    <t>NÁSTAVNÉ KOLEJNICE PRO ZATAHOVÁNÍ TRANSFORMÁTORU VVN/VN</t>
  </si>
  <si>
    <t>746166</t>
  </si>
  <si>
    <t>SVORKA 110 KV - UPEVŇOVACÍ SOUČÁSTI PRO VNIŘNÍ A VENKOVNÍ ROZVODY (DRŽÁKY PASOVÝCH VEDENÍ A KABELŮ), 110 KV</t>
  </si>
  <si>
    <t>746177</t>
  </si>
  <si>
    <t>PŘÍPOJNICE 110 KV Z TRUBKY AL DO 100/5 MM NA PODPĚRNÝCH IZOLÁTORECH DO 10 M</t>
  </si>
  <si>
    <t>7461B1</t>
  </si>
  <si>
    <t>PRŮCHODKA 110 KV STĚNOVÁ, SILIKONOVÁ</t>
  </si>
  <si>
    <t>746213</t>
  </si>
  <si>
    <t>TRANSFORMÁTOR VVN/VN 3-FÁZOVÝ 110/23 KV 25 MVA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</si>
  <si>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</si>
  <si>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746575</t>
  </si>
  <si>
    <t>JISTÍCÍ TRANSFORMÁTOR PROUDU PRO KOSTROVOU OCHRANU TRANSFORMÁTORŮ, PŘEVOD 300/1 A, UA/UI = 0,72/4 KV</t>
  </si>
  <si>
    <t>R7461521</t>
  </si>
  <si>
    <t>IZOLÁTOR 25 KV PODPĚRNÝ, KOMPOZITNÍ, PEVNOST V TAHU,PŘÍRUBOVÝ VIZ TECHNICKÁ SPECIFIKACE</t>
  </si>
  <si>
    <t>R7461642</t>
  </si>
  <si>
    <t>SVORKA 110 KV ODBOČOVACÍ - SVORKA S PRAPORCEM PRO PŘIPOJENÍ AL TRUBKY 100 MM NA PRAPOREC PŘÍSTROJE</t>
  </si>
  <si>
    <t>R7461942</t>
  </si>
  <si>
    <t>PŘEPONKA 22 KV SVISLÁ Z LANA ALFE 680(750) MM2, DÉLKY DO 7 M, PRO PROPOJENÍ DVOU PŘÍSTROJŮ, BEZ SVOREK A ARMATUR</t>
  </si>
  <si>
    <t>747138</t>
  </si>
  <si>
    <t>UVEDENÍ DO PROVOZU TRANSFORMÁTORU OLEJOVÉHO VVN/VN</t>
  </si>
  <si>
    <t>747531</t>
  </si>
  <si>
    <t>ZKOUŠKY VODIČŮ A KABELŮ VN ZVÝŠENÝM NAPĚTÍM DO 35 KV</t>
  </si>
  <si>
    <t>1. Položka obsahuje: – cenu za provedení měření kabelu/ vodiče vč. vyhotovení protokolu2. Položka neobsahuje: X3. Způsob měření:Udává se počet kusů kompletní konstrukce nebo práce.</t>
  </si>
  <si>
    <t>747532</t>
  </si>
  <si>
    <t>ZKOUŠKY VODIČŮ A KABELŮ VN - PROVOZ MĚŘÍCÍHO VOZU PO DOBU ZKOUŠEK VN KABELŮ</t>
  </si>
  <si>
    <t>747618</t>
  </si>
  <si>
    <t>MĚŘENÍ VNĚJŠÍ HLUČNOSTI TECHNOLOGICKÉHO ZAŘÍZENÍ V ROZSAHU PS</t>
  </si>
  <si>
    <t>viz. příloha 1 až 7</t>
  </si>
  <si>
    <t>PS 03-09-03</t>
  </si>
  <si>
    <t>TNS Ostrava Svinov, technologie - rozvodna 110 kV - systém kontroly, řízení a ochran</t>
  </si>
  <si>
    <t xml:space="preserve">      PS 03-09-03</t>
  </si>
  <si>
    <t>703113</t>
  </si>
  <si>
    <t>KABELOVÝ ROŠT/LÁVKA NOSNÝ ŽÁROVĚ ZINKOVANÝ VČETNĚ UPEVNĚNÍ A PŘÍSLUŠENSTVÍ SVĚTLÉ ŠÍŘKY PŘES 250 DO 400 MM</t>
  </si>
  <si>
    <t>703213</t>
  </si>
  <si>
    <t>KABELOVÝ ŽLAB NOSNÝ/DRÁTĚNÝ ŽÁROVĚ ZINKOVANÝ VČETNĚ UPEVNĚNÍ A PŘÍSLUŠENSTVÍ SVĚTLÉ ŠÍŘKY PŘES 250 DO 400 MM</t>
  </si>
  <si>
    <t>703313</t>
  </si>
  <si>
    <t>KRYT K NOSNÉMU ŽLABU/ROŠTU ŽÁROVĚ ZINKOVANÝ VČETNĚ UPEVNĚNÍ A PŘÍSLUŠENSTVÍ SVĚTLÉ ŠÍŘKY PŘES 250 DO 400 MM</t>
  </si>
  <si>
    <t>R7034221</t>
  </si>
  <si>
    <t>ELEKTROINSTALAČNÍ TRUBKA PLASTOVÁ UV STABILNÍ, ODOLNÁ PROTI ŠÍŘENÍ PLAMENE VČETNĚ UPEVNĚNÍ A PŘÍSLUŠENSTVÍ DN PRŮMĚRU PŘES 25 DO 40 MM</t>
  </si>
  <si>
    <t>viz. příloha 1 až 9</t>
  </si>
  <si>
    <t>1. Položka obsahuje: – přípravu podkladu pro osazení2. Položka neobsahuje: X3. Způsob měření:Měří se metr délkový.</t>
  </si>
  <si>
    <t>742J42</t>
  </si>
  <si>
    <t>JYTY 7X1, KABEL SDĚLOVACÍ IZOLACE PVC</t>
  </si>
  <si>
    <t>742M11</t>
  </si>
  <si>
    <t>UKONČENÍ 7-12ŽÍLOVÉHO KABELU V ROZVADĚČI NEBO NA PŘÍSTROJI DO 2,5 MM2</t>
  </si>
  <si>
    <t>742N11</t>
  </si>
  <si>
    <t>UKONČENÍ 19-24ŽÍLOVÉHO KABELU V ROZVADĚČI NEBO NA PŘÍSTROJI DO 2,5 MM2</t>
  </si>
  <si>
    <t>1. Položka obsahuje: – veškeré příslušentsví2. Položka neobsahuje: X3. Způsob měření:Udává se počet kusů kompletní konstrukce nebo práce.</t>
  </si>
  <si>
    <t>R742F42</t>
  </si>
  <si>
    <t>KABEL NN NEBO VODIČ JEDNOŽÍLOVÝ CU FLEXIBILNÍ OD 4 DO 16 MM2</t>
  </si>
  <si>
    <t>R742G31</t>
  </si>
  <si>
    <t>KABEL NN DVOU- A TŘÍŽÍLOVÝ CU S PLASTOVOU IZOLACÍ STÍNĚNÝ DO 2,5 MM2</t>
  </si>
  <si>
    <t>R742G32</t>
  </si>
  <si>
    <t>KABEL NN DVOU- A TŘÍŽÍLOVÝ CU S PLASTOVOU IZOLACÍ STÍNĚNÝ OD 4 DO 16 MM2</t>
  </si>
  <si>
    <t>R742H32</t>
  </si>
  <si>
    <t>KABEL NN ČTYŘ- A PĚTIŽÍLOVÝ CU S PLASTOVOU IZOLACÍ STÍNĚNÝ OD 4 DO 16 MM2</t>
  </si>
  <si>
    <t>R742I13</t>
  </si>
  <si>
    <t>KABEL NN CU OVLÁDACÍ 7-12ŽÍLOVÝ DO 2,5 MM2 STÍNĚNÝ</t>
  </si>
  <si>
    <t>R742I21</t>
  </si>
  <si>
    <t>KABEL NN CU OVLÁDACÍ 19-24ŽÍLOVÝ DO 2,5 MM2</t>
  </si>
  <si>
    <t>Rozváděč nn (rozvodnice a vybavení) - elektro</t>
  </si>
  <si>
    <t>744O32</t>
  </si>
  <si>
    <t>INTERFACE - OPTODODĚLOVAČ NEBO ZDVOJOVAČ</t>
  </si>
  <si>
    <t>1. Položka obsahuje: – veškerý spojovací materiál vč. připojovacího vedení – technický popis viz. projektová dokumentace2. Položka neobsahuje: X3. Způsob měření:Udává se počet kusů kompletní konstrukce nebo práce.</t>
  </si>
  <si>
    <t>744O35</t>
  </si>
  <si>
    <t>UNIVERZÁLNÍ SKŘÍŇ MĚŘENÍ USM</t>
  </si>
  <si>
    <t>746611</t>
  </si>
  <si>
    <t>SKŘ R 110 KV - POLE VÝVODU NA TRANSFORMÁTOR 110/23 KV</t>
  </si>
  <si>
    <t>1. Položka obsahuje: – ovládací skříň zajišťující systém kontroly, řízení a chránění pole vývodu na transformátor, transformátoru samotného a případné jeho uzlu,včetně regulace napětí transformátoru a vazby na DŘT  – technický popis viz. projektová dokumentace – výrobní dokumentace, uvedení do provozu, předepsané zkoušky, revize a atesty2. Položka neobsahuje: X3. Způsob měření:Udává se počet kusů kompletní konstrukce nebo práce.</t>
  </si>
  <si>
    <t>746614</t>
  </si>
  <si>
    <t>SKŘ R 110 KV - POLE SPOJKY PŘÍPOJNIC 110 KV (SPÍNACÍ PRVKY, PŘÍSTROJOVÉ TRANSFORMÁTORY)</t>
  </si>
  <si>
    <t>1. Položka obsahuje: – ovládací skříň zajišťující systém kontroly, řízení a chránění pole vývodu/přívodu a vazby na DŘT – technický popis viz. projektová dokumentace – výrobní dokumentace, uvedení do provozu, předepsané zkoušky, revize a atesty2. Položka neobsahuje: X3. Způsob měření:Udává se počet kusů kompletní konstrukce nebo práce.</t>
  </si>
  <si>
    <t>R7466131</t>
  </si>
  <si>
    <t>SKŘ R 110 KV - POLE VÝVODU/PŘÍVODU 110 KV VČETNĚ DIFERENCIÁLNÍ OCHRANY KABELU VVN (SPÍNACÍ PRVKY, PŘÍSTROJOVÉ TRANSFORMÁTORY)</t>
  </si>
  <si>
    <t>R7466132</t>
  </si>
  <si>
    <t>SKŘ R 110 KV - POLE VÝVODU/PŘÍVODU 110 KV DOPLNĚNÍ DIFERENCIÁLNÍ OCHRANY KABELU VVN DO STÁVAJÍCÍ SKŘÍNĚ SKŘ V PROSTORÁCH STÁVAJÍCÍ ROZVODNY (SPÍNACÍ P</t>
  </si>
  <si>
    <t>RVKY, PŘÍSTROJOVÉ TRANSFORMÁTORY)  
~</t>
  </si>
  <si>
    <t>R7466133</t>
  </si>
  <si>
    <t>SKŘ R 110 KV - PŘÍPOJNICOVÁ OCHRANA ROZVODNY 110 KV (SPÍNACÍ PRVKY, PŘÍSTROJOVÉ TRANSFORMÁTORY)</t>
  </si>
  <si>
    <t>R7466161</t>
  </si>
  <si>
    <t>SKŘ R 110 KV - VÝPOČET, NASTAVENÍ, KONFIGURACE, ODZKOUŠENÍ A UVEDENÍ OCHRANNÝCH A OVLÁDACÍCH  FUNKCÍ TERMINÁLU PRO R 110 KV DO PROVOZU U ZÁKAZNÍKA</t>
  </si>
  <si>
    <t>1. Položka obsahuje: – výpočet, nastavení, konfigurace, odzkoušení a uvedení ochranných a ovládacích funkcí terminálu včetně funkcí PLC a blokování, komunikace, vizualizace atd. pro R110 kV do provozu u zákazníka, včetně vystavení protokolu o nastavení ochran a funkčních zkouškách – technický popis viz. projektová dokumentace2. Položka neobsahuje: X3. Způsob měření:Udává se počet kusů kompletní konstrukce nebo práce.</t>
  </si>
  <si>
    <t>R7466162</t>
  </si>
  <si>
    <t>SKŘ R 110 KV - VÝPOČET, NASTAVENÍ, KONFIGURACE, ODZKOUŠENÍ A UVEDENÍ OCHRANNÝCH A OVLÁDACÍCH FUNKCÍ PŘÍPOJNICOVÉ OCHRANY PRO R 110 KV DO PROVOZU U ZÁK</t>
  </si>
  <si>
    <t>AZNÍKA  
~</t>
  </si>
  <si>
    <t>R7466163</t>
  </si>
  <si>
    <t>SKŘ R 110 KV - VÝPOČET, NASTAVENÍ, KONFIGURACE, ODZKOUŠENÍ A UVEDENÍ OCHRANNÝCH A OVLÁDACÍCH FUNKCÍ DIFERENCIÁLNÍ OCHRANY KABELU 110 KV DO PROVOZU U Z</t>
  </si>
  <si>
    <t>ÁKAZNÍKA  
~</t>
  </si>
  <si>
    <t>1. Položka obsahuje: – výpočet nastavení, konfigurace, odzkoušení a uvedení ochranných funkcí přípojnicové ochrany včetně funkcí PLC a blokování, komunikace, vizualizace atd. pro R110 kV do provozu u zákazníka, včetně vystavení protokolu o nastavení ochran a funkčních zkouškách – technický popis viz. projektová dokumentace2. Položka neobsahuje: X3. Způsob měření:Udává se počet kusů kompletní konstrukce nebo práce.</t>
  </si>
  <si>
    <t>R7466164</t>
  </si>
  <si>
    <t>SKŘ R 110 KV - KONFIGURACE, ODZKOUŠENÍ A UVEDENÍ TERMINÁLU OVLÁDÁNÍ PRO R 110 KV DO PROVOZU U ZÁKAZNÍKA</t>
  </si>
  <si>
    <t>1. Položka obsahuje: – nastavení, konfigurace, odzkoušení a uvedení ovládacích funkcí terminálu včetně funkcí PLC a blokování, komunikace, vizualizace atd. pro R110 kV do provozu u zákazníka  včetně vystavení protokolu o  funkčních zkouškách – technický popis viz. projektová dokumentace2. Položka neobsahuje: X3. Způsob měření:Udává se počet kusů kompletní konstrukce nebo práce.</t>
  </si>
  <si>
    <t>747112</t>
  </si>
  <si>
    <t>KONTROLA MANIPULAČNÍCH, OVLÁDACÍCH NEBO RELÉOVÝCH ROZVADĚČŮ, 1 POLE</t>
  </si>
  <si>
    <t>747511</t>
  </si>
  <si>
    <t>ZKOUŠKY VODIČŮ A KABELŮ NN PRŮŘEZU ŽÍLY DO 5X25 MM2</t>
  </si>
  <si>
    <t>747521</t>
  </si>
  <si>
    <t>ZKOUŠKY VODIČŮ A KABELŮ OVLÁDACÍCH OD 5 DO 12 ŽIL</t>
  </si>
  <si>
    <t>D.1.3.3</t>
  </si>
  <si>
    <t>Silnoproudá technologie trakčních napájecích stanic (měníren, trakčních transformoven)</t>
  </si>
  <si>
    <t>PS 03-09-04</t>
  </si>
  <si>
    <t>TNS Ostrava Svinov, technologie - úprava rozvaděče 22 kV</t>
  </si>
  <si>
    <t xml:space="preserve">    D.1.3.3</t>
  </si>
  <si>
    <t xml:space="preserve">      PS 03-09-04</t>
  </si>
  <si>
    <t>742Z23</t>
  </si>
  <si>
    <t>DEMONTÁŽ KABELOVÉHO VEDENÍ NN</t>
  </si>
  <si>
    <t>viz. příloha 1 ž 9</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</si>
  <si>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</si>
  <si>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742Z24</t>
  </si>
  <si>
    <t>DEMONTÁŽ KABELOVÉHO VEDENÍ VN</t>
  </si>
  <si>
    <t>R742E221</t>
  </si>
  <si>
    <t>DEMONTÁŽ A ZPĚTNÁ MONTÁŽ - ODPOJENÍ IZOLOVANÝ ADAPTÉR PRO PŘIPOJENÍ DO IZOLOVANÉHO ROZVADĚČE, K TRANSFORMÁTORU DO 35 KV, SADA TŘÍ ŽIL, PROPOJENÍ KONET</t>
  </si>
  <si>
    <t>EJNERŮ PŘEVOZNÉ MENÍRNY, VČETNĚ POKLÁDKY KABELŮ NA KABELOVÉ ROŠTY/ŽLABY VČETNĚ DEMONTÁŽA E AZPĚTNÉ MONTÁŽE ROŠT/ŽLABŮ  
~</t>
  </si>
  <si>
    <t>R742L141</t>
  </si>
  <si>
    <t>DEMONTÁŽ ZPĚTNÁ MONTÁŽ UKONČENÍ STÁVAJÍCÍCH KABELŮ NN PRO PROPOEJNÍ KONTEJNERŮ PŘEVOZNÉ MENÍRNY, 2 AŽ 12 VODIČŮ V KABELU PRŮŘEZU 2 AŽ 16 MM2 VČETNĚ PO</t>
  </si>
  <si>
    <t>KLÁDKY KABELŮ NA KABELOVÉ ROŠTY/ŽLABY VČETNĚ DEMONTÁŽA E AZPĚTNÉ MONTÁŽE ROŠT/ŽLABŮ  
~</t>
  </si>
  <si>
    <t>7452A1</t>
  </si>
  <si>
    <t>PŘÍSTROJOVÝ TRANSFORMÁTOR PROUDU VN JEDNOJÁDROVÝ</t>
  </si>
  <si>
    <t>7452A2</t>
  </si>
  <si>
    <t>PŘÍSTROJOVÝ TRANSFORMÁTOR PROUDU VN DVOUJÁDROVÝ</t>
  </si>
  <si>
    <t>745Z16</t>
  </si>
  <si>
    <t>DEMONTÁŽ MĚŘÍCÍHO TRANSFORMÁTORU PROUDU VN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</si>
  <si>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</si>
  <si>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R7451DD1</t>
  </si>
  <si>
    <t>ÚPRAVA OVLÁDACÍ SKŘÍŇĚ NA VN ROZVADĚČ - OVLÁDÁNÍ S TERMINÁLEM - PROUDOVÉ A NAPĚŤOVÉ FUNKCE OCHRAN</t>
  </si>
  <si>
    <t>Položka obsahuje : Dodávku a montáž zařízení včetně podružného materiálu, dovozu a manipulace se zařízením, uvedení zařízení do provozu včetně výpočtu a nastavení ochran, předepsaných zkoušek a vystavení protokolů a výchozí revize. Dále obsahuje uživatelskou úpravu SW terminálu, parametrizaci, nastavení terminálu a uvedení do provozu nebo komplexní přenastavení stávajícího terminálu po úpravách technologie a  nastavení komunikace terminál - nadřízený ŘS, úpravy nebo definice protokolu, účast na komplexním vyzkoušení ŘS jako celku. Dále obsahuje cenu dodavatelskou dokumentaci a pom. mechanismy včetně všech ostatních vedlejších nákladů.</t>
  </si>
  <si>
    <t>74665D</t>
  </si>
  <si>
    <t>PŘIPOJENÍ, OŽIVENÍ A ZPROVOZNĚNÍ PŘENOSOVÉ CESTY V OBJEKTU NS</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</si>
  <si>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materiálů2. Položka neobsahuje: X3. Způsob měření:Udává se počet kusů kompletní konstrukce nebo práce.</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</si>
  <si>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</si>
  <si>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</si>
  <si>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746Z11</t>
  </si>
  <si>
    <t>DEMONTÁŽ A ZPĚTNÁ MONTÁŽ UZEMNĚNÍ KONTEJENRU 22 KV PŘEVOZNÉ MENÍRNY</t>
  </si>
  <si>
    <t>747116</t>
  </si>
  <si>
    <t>KONTROLA ROZVADĚČŮ VN, BEZ NASTAVENÍ OCHRANY, 1 POLE</t>
  </si>
  <si>
    <t>747144</t>
  </si>
  <si>
    <t>REVIZE, SEŘÍZENÍ A NASTAVENÍ OCHRANNÉHO A OVLÁDACÍHO TERMINÁLU, VČETNĚ VYSTAVENÍ PROTOKOLU</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</si>
  <si>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</si>
  <si>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R7471261</t>
  </si>
  <si>
    <t>VYPNUTÍ A ZAJIŠTĚNÍ PRO DEMONTÁŽ KONTEJNERU 22KV VČETNĚ TRAKČNÍHO TRANSFORMÁTORU STÁVAJÍCÍ PŘEVOZNÉ TRAKČNÍ MĚNÍRNY (VSTPUNÍ NAPĚTÍ 22KV, VÝSTUPNÍ NAP</t>
  </si>
  <si>
    <t>ĚTÍ 3 KV DC, 4 NAPÁJEČE, 1 TRAKČNÍ USMĚRŇOVAČOVÁ SKUPINA)  
~</t>
  </si>
  <si>
    <t>1. Položka obsahuje: – cenu za vypnutí, zajištění pro demontáž zařízení dle příslušných norem a předpisů, včetně vystavení protokolu2. Položka neobsahuje: X3. Způsob měření:Udává se počet kusů kompletní konstrukce nebo práce.</t>
  </si>
  <si>
    <t>OŽIVENÍ, ZPROVOZNĚNÍ, KOMPLEXNÍ VYZKOUŠENÍ STÁVAJÍCÍ PŘEVOZNÉ TRAKČNÍ MĚNÍRNY (VSTPUNÍ NAPĚTÍ 22KV, VÝSTUPNÍ NAPĚTÍ 3 KV DC, 4 NAPÁJEČE, 1 TRAKČNÍ USM</t>
  </si>
  <si>
    <t>ĚRŇOVAČOVÁ SKUPINA)  
~</t>
  </si>
  <si>
    <t>R7471441</t>
  </si>
  <si>
    <t>SKŘ R 22 KV - VÝPOČET NASTAVENÍ OCHRANNÝCH FUNKCÍ TERMINÁLU PRO JEDNOHO POLE R 22 KV DO PROVOZU U ZÁKAZNÍKA</t>
  </si>
  <si>
    <t>1. Položka obsahuje: – cenu za výpočet nastavení ochran dle příslušných norem a předpisů, včetně vystavení protokolu2. Položka neobsahuje: X3. Způsob měření:Udává se počet kusů kompletní konstrukce nebo práce.</t>
  </si>
  <si>
    <t>R7471442</t>
  </si>
  <si>
    <t>SKŘ R 22 KV - ÚPRAVA STÁVAJÍCÍ KONFIGURACE, ODZKOUŠENÍ  TERMINÁLU PRO JEDNOHO POLE R 22 KV DO PROVOZU U ZÁKAZNÍKA</t>
  </si>
  <si>
    <t>75B</t>
  </si>
  <si>
    <t>Klimatizace</t>
  </si>
  <si>
    <t>R75J9121</t>
  </si>
  <si>
    <t>DEMONTÁŽ A ZPĚTNÁ MONTÁŽ PRO KONTEJNERY PŘEVOZNÉ MĚNÍRNY, OPTICKÝ PATCHCORD MULTIMODE PŘES 5 M</t>
  </si>
  <si>
    <t>1. Položka obsahuje: – dodávku specifikované kabelizace včetně potřebného drobného montážního materiálu – dopravu a skladování2. Položka neobsahuje: X3. Způsob měření:Dodávka specifikované kabelizace se měří v délce udané v kusech.</t>
  </si>
  <si>
    <t>PS 03-09-05</t>
  </si>
  <si>
    <t>TNS Ostrava Svinov, technologie - doplnění vlastní spotřeby</t>
  </si>
  <si>
    <t xml:space="preserve">      PS 03-09-05</t>
  </si>
  <si>
    <t>703112</t>
  </si>
  <si>
    <t>KABELOVÝ ROŠT/LÁVKA NOSNÝ ŽÁROVĚ ZINKOVANÝ VČETNĚ UPEVNĚNÍ A PŘÍSLUŠENSTVÍ SVĚTLÉ ŠÍŘKY PŘES 100 DO 250 MM</t>
  </si>
  <si>
    <t>viz. příloha 1 ž 13</t>
  </si>
  <si>
    <t>742F43</t>
  </si>
  <si>
    <t>1. Položka obsahuje: – manipulace a uložení kabelu (do země, chráničky, kanálu, na rošty, na TV a pod.)2. Položka neobsahuje: – příchytky, spojky, koncovky, chráničky apod.3. Způsob měření:Měří se metr délkový.</t>
  </si>
  <si>
    <t>742G52</t>
  </si>
  <si>
    <t>KABEL NN DVOU- A TŘÍŽÍLOVÝ CU BEZHALOGENOVÝ OHEŇ RETARDUJÍCÍ OD 4 DO 16 MM2</t>
  </si>
  <si>
    <t>742H32</t>
  </si>
  <si>
    <t>742I11</t>
  </si>
  <si>
    <t>KABEL NN CU OVLÁDACÍ 7-12ŽÍLOVÝ DO 2,5 MM2</t>
  </si>
  <si>
    <t>742L14</t>
  </si>
  <si>
    <t>UKONČENÍ DVOU AŽ PĚTIŽÍLOVÉHO KABELU V ROZVADĚČI NEBO NA PŘÍSTROJI OD 70 DO 120 MM2</t>
  </si>
  <si>
    <t>742L15</t>
  </si>
  <si>
    <t>UKONČENÍ DVOU AŽ PĚTIŽÍLOVÉHO KABELU V ROZVADĚČI NEBO NA PŘÍSTROJI OD 150 DO 240 MM2</t>
  </si>
  <si>
    <t>R742F34</t>
  </si>
  <si>
    <t>KABEL NN NEBO VODIČ JEDNOŽÍLOVÝ CU S PLASTOVOU IZOLACÍ STÍNĚNÝ OD 70 DO 120 MM2</t>
  </si>
  <si>
    <t>R742G51</t>
  </si>
  <si>
    <t>KABEL NN DVOU- A TŘÍŽÍLOVÝ CU BEZHALOGENOVÝ OHEŇ RETARDUJÍCÍ DO 2,5 MM2</t>
  </si>
  <si>
    <t>R742H23</t>
  </si>
  <si>
    <t>KABEL NN ČTYŘ- A PĚTIŽÍLOVÝ AL S PLASTOVOU IZOLACÍ OD 25 DO 50 MM2</t>
  </si>
  <si>
    <t>R742H24</t>
  </si>
  <si>
    <t>KABEL NN ČTYŘ- A PĚTIŽÍLOVÝ AL S PLASTOVOU IZOLACÍ OD 70 DO 120 MM2</t>
  </si>
  <si>
    <t>R742H25</t>
  </si>
  <si>
    <t>KABEL NN ČTYŘ- A PĚTIŽÍLOVÝ AL S PLASTOVOU IZOLACÍ OD 150 DO 240 MM2</t>
  </si>
  <si>
    <t>744522</t>
  </si>
  <si>
    <t>ROZVADĚČ KOMPENZAČNÍ VENKOVNÍ OD 26 DO 40 KVAR</t>
  </si>
  <si>
    <t>1. Položka obsahuje: – přípravu podkladu pro osazení vč. upevňovacího materiálu, veškerý podružný a pomocný materiál – technický popis viz. projektová dokumentace – provedení zkoušek, dodání předepsaných zkoušek, revizí a atestů, měření, nastavení2. Položka neobsahuje: X3. Způsob měření:Udává se počet kusů kompletní konstrukce nebo práce.</t>
  </si>
  <si>
    <t>744541</t>
  </si>
  <si>
    <t>ROZVADĚČ - REGULAČNÍ A MONITOROVACÍ ELEKTROENERGETICKÉ ZAŘÍZENÍ PRO SLEDOVÁNÍ ODBĚRU A PŘENOS DAT DO CENTRÁLNÍ DATABÁZE</t>
  </si>
  <si>
    <t>R7443541</t>
  </si>
  <si>
    <t>ROZVADĚČ NN SKŘÍŇOVÝ OCELOPLECH.VYZBROJENÝ, DO IP 55, HLOUBKY 600MM, ŠÍŘKY DO 600MM, VÝŠKY DO 2100MM - ROZVADĚČ RSN1 - VIZ TECHNICKÁ SPECIFIKACE</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</si>
  <si>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</si>
  <si>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R7443542</t>
  </si>
  <si>
    <t>ROZVADĚČ NN SKŘÍŇOVÝ OCELOPLECH.VYZBROJENÝ, DO IP 55, HLOUBKY 600MM, ŠÍŘKY DO 600MM, VÝŠKY DO 2100MM - ROZVADĚČ RCZ1 - VIZ TECHNICKÁ SPECIFIKACE</t>
  </si>
  <si>
    <t>7.47E+04</t>
  </si>
  <si>
    <t>SKŘÍŇ PRO AKUMULÁTORY/BATERIE DO 150 AH</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</si>
  <si>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</si>
  <si>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746712</t>
  </si>
  <si>
    <t>ROZVADĚČ VLASTNÍ SPOTŘEBY NEZÁLOHOVANÝ 400 V AC, VČETNĚ VYBAVENÍ, 2 PŘÍVODY NN</t>
  </si>
  <si>
    <t>1. Položka obsahuje: – veškeré přílušenství a řídící systém včetně zobrazovací dotykové obrazovky, optického převodníku, jistících a ochranných prvků, stykačů, svodiče přepětí, měření, přípojnic, vývodů, měniče nn/mn, svorkovnic, nosných konstrukcí, kotevních a spojovacích prvků, doprava na staveniště, montáž na stavební konstrukci, do niky nebo na nosnou konstrukci, propojení, kontrola spojů, dodávka softwarového vybavení a jeho zprovoznění na úrovní místního řízení a předávání vazebních podmínek a hlášek na nadřazený řídící systém – komunikace s DŘT, nastavení jištění – technický popis viz. projektová dokumentace – výrobní dokumentaci, uvedení do provozu, předepsané zkoušky, revize a atesty2. Položka neobsahuje: X3. Způsob měření:Udává se počet kusů kompletní konstrukce nebo práce.</t>
  </si>
  <si>
    <t>746721</t>
  </si>
  <si>
    <t>ROZVADĚČ VLASTNÍ SPOTŘEBY BEZVÝPADKOVÝ 110 V DC, VČETNĚ VYBAVENÍ, BEZ USMĚRŇOVAČŮ</t>
  </si>
  <si>
    <t>1. Položka obsahuje: – veškeré příslušenství vč. signalizace ztráty izolační schopnosti, signalizace výpadku hlavních jistících prvků, jistících a ochranných prvků, stykačů, signalizace ztráty izolační schopnosti, signalizace výpadku hlavních jistících prvků, měření, přípojnic, vývodů, svorkovnic, nosných konstrukcí, kotevních a spojovacích prvků – technický popis viz. projektová dokumentace – výrobní dokumentaci, uvedení do provozu, předepsané zkoušky, revize a atesty2. Položka neobsahuje: X3. Způsob měření:Udává se počet kusů kompletní konstrukce nebo práce.</t>
  </si>
  <si>
    <t>746742</t>
  </si>
  <si>
    <t>USMĚRŇOVAČ 3-F MODULÁRNÍ AC/DC PŘES 20 DO 60 A</t>
  </si>
  <si>
    <t>7467C1</t>
  </si>
  <si>
    <t>AKUMULÁTOR/BATERIE 110 V DC DO 150 AH</t>
  </si>
  <si>
    <t>R7467121</t>
  </si>
  <si>
    <t>DOPLNĚNÍ VÝVODU 400 V AC DO STÁVAJÍCÍHO ROZVADĚČE RVS</t>
  </si>
  <si>
    <t>747111</t>
  </si>
  <si>
    <t>KONTROLA SILOVÝCH ROZVADĚČŮ NN, 1 POLE</t>
  </si>
  <si>
    <t>747113</t>
  </si>
  <si>
    <t>KONTROLA STEJNOSMĚRNÝCH ROZVADĚČŮ, 1 POLE</t>
  </si>
  <si>
    <t>747114</t>
  </si>
  <si>
    <t>KONTROLA USMĚRŇOVAČŮ NEBO MĚNIČŮ, 1 POLE</t>
  </si>
  <si>
    <t>747512</t>
  </si>
  <si>
    <t>ZKOUŠKY VODIČŮ A KABELŮ NN PRŮŘEZU ŽÍLY OD 4X35 DO 120 MM2</t>
  </si>
  <si>
    <t>747513</t>
  </si>
  <si>
    <t>ZKOUŠKY VODIČŮ A KABELŮ NN PRŮŘEZU ŽÍLY OD 4X150 DO 300 MM2</t>
  </si>
  <si>
    <t>1. Položka obsahuje: – cenu za prozkoumání stávajích rozvodů nn, přiřazení vývodových kabelů v rozvaděči nn k jejich zařízení a identifikaci způsobu napájení2. Položka neobsahuje: X3. Způsob měření:Udává se čas v hodinách.</t>
  </si>
  <si>
    <t>PS 03-09-06</t>
  </si>
  <si>
    <t>TNS Ostrava Svinov, demontáž stávající silnoproudé technologie</t>
  </si>
  <si>
    <t xml:space="preserve">      PS 03-09-06</t>
  </si>
  <si>
    <t>7096</t>
  </si>
  <si>
    <t>Demontáže vnitřních rozvodů</t>
  </si>
  <si>
    <t>709611</t>
  </si>
  <si>
    <t>DEMONTÁŽ KABELOVÉHO ŽLABU/LIŠTY VČETNĚ KRYTU</t>
  </si>
  <si>
    <t>viz. příloha 1 ž 5</t>
  </si>
  <si>
    <t>742Z25</t>
  </si>
  <si>
    <t>DEMONTÁŽ PŘÍPOJNIC SPOJOVACÍHO VEDENÍ VČETNĚ PODPĚRNÝCH IZOLÁTORŮ/DRŽÁKŮ</t>
  </si>
  <si>
    <t>745Z11</t>
  </si>
  <si>
    <t>DEMONTÁŽ - VYPNUTÍ ZAŘÍZENÍ A ZAJIŠTĚNÍ STAVENIŠTĚ, ROZSAH TS NEBO PODOBNÉHO OBJEKTU</t>
  </si>
  <si>
    <t>745Z22</t>
  </si>
  <si>
    <t>DEMONTÁŽ VN ODPÍNAČE/ODPOJOVAČE VČETNĚ POHONU</t>
  </si>
  <si>
    <t>745Z24</t>
  </si>
  <si>
    <t>DEMONTÁŽ VN SVODIČŮ PŘEPĚTÍ</t>
  </si>
  <si>
    <t>745Z34</t>
  </si>
  <si>
    <t>DEMONTÁŽ TRANSFORMÁTORU VN/NN PŘES 160 KVA</t>
  </si>
  <si>
    <t>745Z42</t>
  </si>
  <si>
    <t>DEMONTÁŽ SLOUPOVÉ/STOŽÁROVÉ TRAFOSTANICE</t>
  </si>
  <si>
    <t>745Z92</t>
  </si>
  <si>
    <t>74D</t>
  </si>
  <si>
    <t>Montáž na konstrukce pro TV</t>
  </si>
  <si>
    <t>74F423</t>
  </si>
  <si>
    <t>DEMONTÁŽ OCELOVÝCH STOŽÁRŮ PŘÍHRADOVÝCH</t>
  </si>
  <si>
    <t>1. Položka obsahuje: – všechny náklady na demontáž stávajícího zařízení se všemi pomocnými doplňujícími úpravami pro jeho likvidaci – naložení a odvoz vybouraného materiálu na určené místo pro stavbu2. Položka neobsahuje: – poplatek za likvidaci odpadů (nacení se dle SSD 0)3. Způsob měření:Udává se počet kusů kompletní konstrukce nebo práce.</t>
  </si>
  <si>
    <t>R015230</t>
  </si>
  <si>
    <t>POPLATKY ZA LIKVIDACŮ ODPADŮ NEKONTAMINOVANÝCH - 16 02 14  TRAFO BEZ NÁPLNĚ PCB A ŠKODLIVIN VČ. DOPRAVY NA SKLÁDKU A MANIPULACE</t>
  </si>
  <si>
    <t>R015280</t>
  </si>
  <si>
    <t>POPLATKY ZA LIKVIDACŮ ODPADŮ NEKONTAMINOVANÝCH - 17 01 03  ODPOJOVAČE-OCEL, PORCELÁN 100KG VČ. DOPRAVY NA SKLÁDKU A MANIPULACE</t>
  </si>
  <si>
    <t>R015310</t>
  </si>
  <si>
    <t>POPLATKY ZA LIKVIDACŮ ODPADŮ NEKONTAMINOVANÝCH - 16 02 14  ELEKTROŠROT (VYŘAZENÁ EL. ZAŘÍZENÍ A - PŘÍSTR. - AL, CU A VZ. KOVY) VČ. DOPRAVY NA SKLÁDKU</t>
  </si>
  <si>
    <t>A MANIPULACE  
~</t>
  </si>
  <si>
    <t>D.1.3.5</t>
  </si>
  <si>
    <t>Technologie transformačních stanic vysokého napětí/nízkého napětí (energetika)</t>
  </si>
  <si>
    <t>PS 03-05-03</t>
  </si>
  <si>
    <t>TNS Ostrava Svinov, technologie - trafostanice 22/0,4 kV</t>
  </si>
  <si>
    <t xml:space="preserve">    D.1.3.5</t>
  </si>
  <si>
    <t xml:space="preserve">      PS 03-05-03</t>
  </si>
  <si>
    <t>703212</t>
  </si>
  <si>
    <t>KABELOVÝ ŽLAB NOSNÝ/DRÁTĚNÝ ŽÁROVĚ ZINKOVANÝ VČETNĚ UPEVNĚNÍ A PŘÍSLUŠENSTVÍ SVĚTLÉ ŠÍŘKY PŘES 100 DO 250 MM</t>
  </si>
  <si>
    <t>703312</t>
  </si>
  <si>
    <t>KRYT K NOSNÉMU ŽLABU/ROŠTU ŽÁROVĚ ZINKOVANÝ VČETNĚ UPEVNĚNÍ A PŘÍSLUŠENSTVÍ SVĚTLÉ ŠÍŘKY PŘES 100 DO 250 MM</t>
  </si>
  <si>
    <t>703743</t>
  </si>
  <si>
    <t>KABELOVÁ PŘÍCHYTKA VN VČETNĚ UPEVNĚNÍ A PŘÍSLUŠENSTVÍ PRO ROZSAH UPNUTÍ OD 51 DO 90 MM</t>
  </si>
  <si>
    <t>7.42E+13</t>
  </si>
  <si>
    <t>IZOLOVANÝ ADAPTÉR PRO PŘIPOJENÍ DO IZOLOVANÉHO ROZVADĚČE, K TRANSFORMÁTORU DO 35 KV, SADA TŘÍ ŽIL, BEZ OMEZOVAČE PŘEPĚTÍ DO 70 MM2</t>
  </si>
  <si>
    <t>7.42E+23</t>
  </si>
  <si>
    <t>IZOLOVANÝ ADAPTÉR PRO PŘIPOJENÍ DO IZOLOVANÉHO ROZVADĚČE, K TRANSFORMÁTORU DO 35 KV, SADA TŘÍ ŽIL, S OMEZOVAČEM PŘEPĚTÍ DO 70 MM2</t>
  </si>
  <si>
    <t>viz. příloha 1 ž 11</t>
  </si>
  <si>
    <t>R7425A1</t>
  </si>
  <si>
    <t>KABEL VN - JEDNOŽÍLOVÝ, 35-AXEKVCE(Y) DO 70 MM2</t>
  </si>
  <si>
    <t>R742G11</t>
  </si>
  <si>
    <t>R742G12</t>
  </si>
  <si>
    <t>R742H12</t>
  </si>
  <si>
    <t>KABEL NN ČTYŘ- A PĚTIŽÍLOVÝ CU S PLASTOVOU IZOLACÍ OD 4 DO 16 MM2</t>
  </si>
  <si>
    <t>745133</t>
  </si>
  <si>
    <t>MODULÁRNÍ ROZVADĚČ 3-F DO UN 12KV, 630A, DO 20KA/1S, S IZOLACÍ SF6, TRANSFORMÁTOROVÉ POLE S POJISTKOVÝM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</si>
  <si>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</si>
  <si>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745135</t>
  </si>
  <si>
    <t>MODULÁRNÍ ROZVADĚČ 3-F DO UN 12KV, 630A, DO 20KA/1S, S IZOLACÍ SF6, POLE S VYPÍNAČEM, PROUDOVÝMI A NAPĚŤOVÝMI MĚNIČI</t>
  </si>
  <si>
    <t>74513B</t>
  </si>
  <si>
    <t>MODULÁRNÍ ROZVADĚČ 3-F DO UN 12KV, 630A, DO 20KA/1S, POLE MĚŘENÍ S PROUDOVÝMI A NAPĚŤOVÝMI MĚNIČI</t>
  </si>
  <si>
    <t>7451D1</t>
  </si>
  <si>
    <t>OVLÁDACÍ SKŘÍŇ NA VN ROZVADĚČ - OVLÁDÁNÍ, BEZ OCHRANY</t>
  </si>
  <si>
    <t>Položka obsahuje : Dodávku a montáž zařízení včetně podružného materiálu, dovozu a manipulace se zařízením, uvedení zařízení do provozu včetně výpočtu a nastavení ochran, předepsaných zkoušek a vystavení protokolů a výchozí revize. Dále obsahuje cenu dodavatelskou dokumentaci a pom. mechanismy včetně všech ostatních vedlejších nákladů.</t>
  </si>
  <si>
    <t>7451DB</t>
  </si>
  <si>
    <t>OVLÁDACÍ SKŘÍŇ NA VN ROZVADĚČ - OVLÁDÁNÍ S TERMINÁLEM BEZ OCHRANNÝCH FUNKCÍ</t>
  </si>
  <si>
    <t>Položka obsahuje : Dodávku a montáž zařízení včetně podružného materiálu, dovozu a manipulace se zařízením, uvedení zařízení do provozu včetně předepsaných zkoušek a výchozí revize. Dále obsahuje uživatelskou úpravu SW terminálu, parametrizaci, nastavení terminálu a uvedení do provozu nebo komplexní přenastavení stávajícího terminálu po úpravách technologie a  nastavení komunikace terminál - nadřízený ŘS, úpravy nebo definice protokolu, účast na komplexním vyzkoušení ŘS jako celku. Dále obsahuje cenu dodavatelskou dokumentaci a pom. mechanismy včetně všech ostatních vedlejších nákladů.</t>
  </si>
  <si>
    <t>7451DD</t>
  </si>
  <si>
    <t>OVLÁDACÍ SKŘÍŇ NA VN ROZVADĚČ - OVLÁDÁNÍ S TERMINÁLEM - PROUDOVÉ A NAPĚŤOVÉ FUNKCE OCHRAN</t>
  </si>
  <si>
    <t>745331</t>
  </si>
  <si>
    <t>TRANSFORMÁTOR 3-F, 6/0,4 KV, OLEJOVÝ HERMETIZOVANÝ DO 160 KVA</t>
  </si>
  <si>
    <t>745332</t>
  </si>
  <si>
    <t>TRANSFORMÁTOR 3-F, 6/0,4 KV, OLEJOVÝ HERMETIZOVANÝ PŘES 160 DO 400 KVA</t>
  </si>
  <si>
    <t>745803</t>
  </si>
  <si>
    <t>TLUMIČ VIBRACÍ TRANSFORMÁTORU (PODLOŽKY POD KOLEČKA Z ANTIVIBRAČNÍ HMOTY)</t>
  </si>
  <si>
    <t>747132</t>
  </si>
  <si>
    <t>UVEDENÍ DO PROVOZU TRANSFORMÁTORU OLEJOVÉHO VN/NN DO 1000 KVA</t>
  </si>
  <si>
    <t>REVIZE, SEŘÍZENÍ A NASTAVENÍ OVLÁDACÍHO TERMINÁLU, VČETNĚ VYSTAVENÍ PROTOKOLU</t>
  </si>
  <si>
    <t>R7471443</t>
  </si>
  <si>
    <t>D.2</t>
  </si>
  <si>
    <t>STAVEBNÍ ČÁST</t>
  </si>
  <si>
    <t>D.2.1</t>
  </si>
  <si>
    <t>Inženýrské objekty</t>
  </si>
  <si>
    <t>D.2.1.6</t>
  </si>
  <si>
    <t>Potrubní vedení</t>
  </si>
  <si>
    <t>SO 03-27-01</t>
  </si>
  <si>
    <t>TNS Ostrava Svinov, kanalizace dešťová</t>
  </si>
  <si>
    <t xml:space="preserve">  D.2.1</t>
  </si>
  <si>
    <t xml:space="preserve">    D.2.1.6</t>
  </si>
  <si>
    <t xml:space="preserve">      SO 03-27-01</t>
  </si>
  <si>
    <t>Zemní práce</t>
  </si>
  <si>
    <t>131213101</t>
  </si>
  <si>
    <t>Hloubení jam v soudržných horninách třídy těžitelnosti I, skupiny 3 ručně</t>
  </si>
  <si>
    <t>Hloubení jam ručně zapažených i nezapažených s urovnáním dna do předepsaného profilu a spádu v hornině třídy těžitelnosti I skupiny 3 soudržných</t>
  </si>
  <si>
    <t>Hloubení jámaly pro výustní objekt dešťové kanalizace 
dle tabulky projektanta 
0.271=0,271 [A]</t>
  </si>
  <si>
    <t>1. V cenách jsou započteny i náklady na přehození výkopku na přilehlém terénu na vzdálenost do 3 m od okraje jámy nebo naložení na dopravní prostředek.</t>
  </si>
  <si>
    <t>132212211</t>
  </si>
  <si>
    <t>Hloubení rýh š do 2000 mm v soudržných horninách třídy těžitelnosti I, skupiny 3 ručně</t>
  </si>
  <si>
    <t>Hloubení rýh šířky přes 800 do 2 000 mm ručně zapažených i nezapažených, s urovnáním dna do předepsaného profilu a spádu v hornině třídy těžitelnosti I skupiny 3 soudržných</t>
  </si>
  <si>
    <t>Dle tabulek projektanta 
81.16=81,160 [A]</t>
  </si>
  <si>
    <t>1. V cenách jsou započteny i náklady na:  a) přehození výkopku na přilehlém terénu na vzdálenost do 3 m od podélné osy rýhy nebo naložení výkopku na dopravní prostředek,</t>
  </si>
  <si>
    <t>151811132</t>
  </si>
  <si>
    <t>Osazení pažicího boxu hl výkopu do 4 m š do 2,5 m</t>
  </si>
  <si>
    <t>Zřízení pažicích boxů pro pažení a rozepření stěn rýh podzemního vedení hloubka výkopu do 4 m, šířka přes 1,2 do 2,5 m</t>
  </si>
  <si>
    <t>Dle tabulky projektanta 
116.36*2=232,720 [A]</t>
  </si>
  <si>
    <t>1. Množství měrných jednotek pažicích boxů se určuje vm2 celkové zapažené plochy (započítávají se obě strany výkopu).</t>
  </si>
  <si>
    <t>151811232</t>
  </si>
  <si>
    <t>Odstranění pažicího boxu hl výkopu do 4 m š do 2,5 m</t>
  </si>
  <si>
    <t>Odstranění pažicích boxů pro pažení a rozepření stěn rýh podzemního vedení hloubka výkopu do 4 m, šířka přes 1,2 do 2,5 m</t>
  </si>
  <si>
    <t>viz položka č. 151811132 
232.720=232,720 [A]</t>
  </si>
  <si>
    <t>174151101</t>
  </si>
  <si>
    <t>Zásyp jam, šachet rýh nebo kolem objektů sypaninou se zhutněním</t>
  </si>
  <si>
    <t>Zásyp sypaninou z jakékoliv horniny strojně s uložením výkopku ve vrstvách se zhutněním jam, šachet, rýh nebo kolem objektů v těchto vykopávkách</t>
  </si>
  <si>
    <t>dle tabulky projektanta 
81.160=81,160 [A] 
-12.040=-12,040 [B] 
-5.910=-5,910 [C] 
Celkem: A+B+C=63,210 [D]</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</si>
  <si>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</si>
  <si>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175111101</t>
  </si>
  <si>
    <t>Obsypání potrubí ručně sypaninou bez prohození, uloženou do 3 m</t>
  </si>
  <si>
    <t>Obsypání potrubí ručně sypaninou z vhodných hornin třídy těžitelnosti I a II, skupiny 1 až 4 nebo materiálem připraveným podél výkopu ve vzdálenosti do 3 m od jeho kraje pro jakoukoliv hloubku výkopu a míru zhutnění bez prohození sypaniny</t>
  </si>
  <si>
    <t>dle tabulky projetanta 
12.04=12,040 [A]</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</si>
  <si>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</si>
  <si>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58331200</t>
  </si>
  <si>
    <t>štěrkopísek netříděný zásypový</t>
  </si>
  <si>
    <t>R015111</t>
  </si>
  <si>
    <t>POPLATKY ZA LIKVIDACŮ ODPADŮ NEKONTAMINOVANÝCH - 17 05 04  VYTĚŽENÉ ZEMINY A HORNINY -  I. TŘÍDA TĚŽITELNOSTI, VČ.DOPRAVY</t>
  </si>
  <si>
    <t>POPLATKY ZA LIKVIDACŮ ODPADŮ NEKONTAMINOVANÝCH - 17 05 04  VYTĚŽENÉ ZEMINY A HORNINY -  I. TŘÍDA - TĚŽITELNOSTI vč. dopravy na skládku</t>
  </si>
  <si>
    <t>viz položka č. 132251254 a 174151101 
(81.160-63.210)*1.9=34,105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</si>
  <si>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</si>
  <si>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Zakládání</t>
  </si>
  <si>
    <t>271532212</t>
  </si>
  <si>
    <t>Podsyp pod základové konstrukce se zhutněním z hrubého kameniva frakce 16 až 32 mm</t>
  </si>
  <si>
    <t>Podsyp pod základové konstrukce se zhutněním a urovnáním povrchu z kameniva hrubého, frakce 16 - 32 mm</t>
  </si>
  <si>
    <t>Podsyp pod vyústní objekt dešťové kanalizace 
dle tabulky projektanta 
0.077=0,077 [A]</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</si>
  <si>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</si>
  <si>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22-M</t>
  </si>
  <si>
    <t>Montáže technologických zařízení pro dopravní stavby</t>
  </si>
  <si>
    <t>R220182024</t>
  </si>
  <si>
    <t>D+M Označení potrubí (spojky) zaměřovacím markrem</t>
  </si>
  <si>
    <t>dle tabulek projektanta 
4=4,000 [A]</t>
  </si>
  <si>
    <t>1. V ceně 220 18-2024 není započten náklad na dodávku magnetů.</t>
  </si>
  <si>
    <t>Vodorovné konstrukce</t>
  </si>
  <si>
    <t>451573111</t>
  </si>
  <si>
    <t>Lože pod potrubí otevřený výkop ze štěrkopísku</t>
  </si>
  <si>
    <t>Lože pod potrubí, stoky a drobné objekty v otevřeném výkopu z písku a štěrkopísku do 63 mm</t>
  </si>
  <si>
    <t>dle tabulky projektanta 
5.91=5,910 [A]</t>
  </si>
  <si>
    <t>1. Ceny -1111 a -1192 lze použít i pro zřízení sběrných vrstev nad drenážními trubkami.  2. V cenách -5111 a -1192 jsou započteny i náklady na prohození výkopku získaného při zemních pracích.</t>
  </si>
  <si>
    <t>Trubní vedení</t>
  </si>
  <si>
    <t>28611114</t>
  </si>
  <si>
    <t>trubka kanalizační PVC DN 110x2000mm SN4</t>
  </si>
  <si>
    <t>28611164</t>
  </si>
  <si>
    <t>trubka kanalizační PVC DN 160x1000mm SN8</t>
  </si>
  <si>
    <t>42284015</t>
  </si>
  <si>
    <t>klapka zpětná koncová litinová pro odpadní vodu L55 067 601 DN 150</t>
  </si>
  <si>
    <t>871263121</t>
  </si>
  <si>
    <t>Montáž kanalizačního potrubí z PVC těsněné gumovým kroužkem otevřený výkop sklon do 20 % DN 110</t>
  </si>
  <si>
    <t>Montáž kanalizačního potrubí z plastů z tvrdého PVC těsněných gumovým kroužkem v otevřeném výkopu ve sklonu do 20 % DN 110</t>
  </si>
  <si>
    <t>dle tabulek projektanta 
6.9=6,900 [A]</t>
  </si>
  <si>
    <t>1. V cenách montáže potrubí nejsou započteny náklady na dodání trub, elektrospojek a těsnicích kroužků pokud tyto nejsou součástí dodávky potrubí. Tyto náklady se oceňují ve specifikaci.  2. Vcenách potrubí ztrubek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t>
  </si>
  <si>
    <t>871313121</t>
  </si>
  <si>
    <t>Montáž kanalizačního potrubí z PVC těsněné gumovým kroužkem otevřený výkop sklon do 20 % DN 160</t>
  </si>
  <si>
    <t>Montáž kanalizačního potrubí z plastů z tvrdého PVC těsněných gumovým kroužkem v otevřeném výkopu ve sklonu do 20 % DN 160</t>
  </si>
  <si>
    <t>dle tabulek projektanta 
32.5+1.7=34,200 [A]</t>
  </si>
  <si>
    <t>891315111</t>
  </si>
  <si>
    <t>Montáž koncových klapek hrdlových DN 150</t>
  </si>
  <si>
    <t>Montáž vodovodních armatur na potrubí koncových klapek (žabích) hrdlových DN 150</t>
  </si>
  <si>
    <t>dle tabulek projektanta 
1=1,000 [A]</t>
  </si>
  <si>
    <t>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Vcenách 891 52-4121 a -5211 nejsou započteny náklady na dodání těsnících pryžových kroužků. Tyto se oceňují ve specifikaci, nejsou-li zahrnuty vceně trub.  4. Vcenách 891 ..-5313 nejsou započteny náklady na dodání potrubní spojky. Tyto jsou zahrnuty vceně trub.</t>
  </si>
  <si>
    <t>892271111</t>
  </si>
  <si>
    <t>Tlaková zkouška vodou potrubí DN 100 nebo 125</t>
  </si>
  <si>
    <t>Tlakové zkoušky vodou na potrubí DN 100 nebo 125</t>
  </si>
  <si>
    <t>6.9=6,900 [A]</t>
  </si>
  <si>
    <t>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t>
  </si>
  <si>
    <t>892351111</t>
  </si>
  <si>
    <t>Tlaková zkouška vodou potrubí DN 150 nebo 200</t>
  </si>
  <si>
    <t>Tlakové zkoušky vodou na potrubí DN 150 nebo 200</t>
  </si>
  <si>
    <t>34.2=34,200 [A]</t>
  </si>
  <si>
    <t>892372111</t>
  </si>
  <si>
    <t>Zabezpečení konců potrubí DN do 300 při tlakových zkouškách vodou</t>
  </si>
  <si>
    <t>Tlakové zkoušky vodou zabezpečení konců potrubí při tlakových zkouškách DN do 300</t>
  </si>
  <si>
    <t>2=2,000 [A]</t>
  </si>
  <si>
    <t>894812201</t>
  </si>
  <si>
    <t>Revizní a čistící šachta z PP šachtové dno DN 425/150 průtočné</t>
  </si>
  <si>
    <t>Revizní a čistící šachta z polypropylenu PP pro hladké trouby DN 425 šachtové dno (DN šachty / DN trubního vedení) DN 425/150 průtočné</t>
  </si>
  <si>
    <t>dle tabulky a TZ projektanta 
včetně napojení na potrubí 
= 
Š11=1,000 [B] 
Šf1=1,000 [C] 
Celkem: A+B+C=</t>
  </si>
  <si>
    <t>1. Vpříslušných cenách jsou započteny i náklady na:  a) vyrovnávací násypnou vrstvu ze štěrkopísku tl. 100 mm,  b) dodání a montáž šachtového dna, trouby šachty, teleskopu a poklopu, příslušného dílu šachty,  c) napojení stávajícího kanalizačního potrubí.  2. Vcenách nejsou započteny náklady na:  a) fixování šachty obsypem, který se oceňuje cenami souboru 174 ..-.... Zásyp sypaninou z jakékoliv horniny, katalogu 800-1 Zemní práce části A 07.</t>
  </si>
  <si>
    <t>894812231</t>
  </si>
  <si>
    <t>Revizní a čistící šachta z PP DN 425 šachtová roura korugovaná bez hrdla světlé hloubky 1500 mm</t>
  </si>
  <si>
    <t>Revizní a čistící šachta z polypropylenu PP pro hladké trouby DN 425 roura šachtová korugovaná bez hrdla, světlé hloubky 1500 mm</t>
  </si>
  <si>
    <t>dle tabulky a TZ projektanta 
1=1,000 [A]</t>
  </si>
  <si>
    <t>894812232</t>
  </si>
  <si>
    <t>Revizní a čistící šachta z PP DN 425 šachtová roura korugovaná bez hrdla světlé hloubky 2000 mm</t>
  </si>
  <si>
    <t>Revizní a čistící šachta z polypropylenu PP pro hladké trouby DN 425 roura šachtová korugovaná bez hrdla, světlé hloubky 2000 mm</t>
  </si>
  <si>
    <t>dle tabulky projektanta 
1=1,000 [A]</t>
  </si>
  <si>
    <t>894812249</t>
  </si>
  <si>
    <t>Příplatek k rourám revizní a čistící šachty z PP DN 425 za uříznutí šachtové roury</t>
  </si>
  <si>
    <t>Revizní a čistící šachta z polypropylenu PP pro hladké trouby DN 425 roura šachtová korugovaná Příplatek k cenám 2231 - 2242 za uříznutí šachtové roury</t>
  </si>
  <si>
    <t>dle tabulky projektanta a TZ 
2=2,000 [A]</t>
  </si>
  <si>
    <t>894812257</t>
  </si>
  <si>
    <t>Revizní a čistící šachta z PP DN 425 poklop plastový pochůzí pro třídu zatížení A15</t>
  </si>
  <si>
    <t>Revizní a čistící šachta z polypropylenu PP pro hladké trouby DN 425 poklop plastový (pro třídu zatížení) pochůzí (A15)</t>
  </si>
  <si>
    <t>894812262</t>
  </si>
  <si>
    <t>Revizní a čistící šachta z PP DN 425 poklop litinový plný do teleskopické trubky pro třídu zatížení D400</t>
  </si>
  <si>
    <t>Revizní a čistící šachta z polypropylenu PP pro hladké trouby DN 425 poklop litinový (pro třídu zatížení) plný do teleskopické trubky (D400)</t>
  </si>
  <si>
    <t>dle tabulky projektanta a TZ 
1=1,000 [A]</t>
  </si>
  <si>
    <t>894812611</t>
  </si>
  <si>
    <t>Vyříznutí a utěsnění otvoru ve stěně šachty DN 110</t>
  </si>
  <si>
    <t>Revizní a čistící šachta z polypropylenu PP vyříznutí a utěsnění otvoru ve stěně šachty DN 110</t>
  </si>
  <si>
    <t>dle tabulek projektanta 
Š1 0=0,000 [A] 
Šf 1=1,000 [B] 
Celkem: A+B=1,000 [C]</t>
  </si>
  <si>
    <t>894812612</t>
  </si>
  <si>
    <t>Vyříznutí a utěsnění otvoru ve stěně šachty DN 160</t>
  </si>
  <si>
    <t>Revizní a čistící šachta z polypropylenu PP vyříznutí a utěsnění otvoru ve stěně šachty DN 150</t>
  </si>
  <si>
    <t>dle tabulek projektanta 
Š1 2=2,000 [A] 
Šf 2=2,000 [B] 
Celkem: A+B=4,000 [C]</t>
  </si>
  <si>
    <t>895972241</t>
  </si>
  <si>
    <t>Filtr pro dešťovou šachtu DN 160</t>
  </si>
  <si>
    <t>Zasakovací boxy z polypropylenu PP  filtr pro dešťovou šachtu DN 160</t>
  </si>
  <si>
    <t>Dle tabulky projetanta 
Šf 1=1,000 [A]</t>
  </si>
  <si>
    <t>1. Vcenách jsou započteny i náklady na zhutněnou vyrovnávací násypnou vrstvu ze štěrku 16/32 tl. 200 mm.  2. Vcenách -2113 až – 2236 jsou započteny i náklady na:  a) dvě vstupní hrdla (nátoky) vdimenzi DN 160/315  b) šachtový adaptér DN 600/315, šachtovou rouru a poklop s prstencem.  3. Vcenách nejsou započteny náklady na:  a) fixování zasakovacích boxů obsypem, který se oceňuje cenami souboru 174 ..-.... zásyp sypaninou z jakékoliv horniny katalogu 800-1 Zemní práce části A07,  b) napojení stávajícího kanalizačního potrubí,  c) dodání dešťové šachty pro zasakovací boxy a retenci. Tyto se oceňují cenami souboru cen 894 81-2... této části katalogu.</t>
  </si>
  <si>
    <t>R895641111</t>
  </si>
  <si>
    <t>D+M Vyústní objekt dešťové kanalizace C30/37 XC4 vč. výztuže</t>
  </si>
  <si>
    <t>998</t>
  </si>
  <si>
    <t>Přesun hmot</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</si>
  <si>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</si>
  <si>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</si>
  <si>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</si>
  <si>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Položky přesunu hmot nelze užít pro zeminu, sypaniny, štěrkopísek, kamenivo ap. Případná manipulace s tímto materiálem se oceňuje souborem cen 162 2.-.... Vodorovné přemístění výkopku nebo sypaniny katalogu 800-1 Zemní práce.</t>
  </si>
  <si>
    <t>SO 03-27-02</t>
  </si>
  <si>
    <t>TNS Ostrava Svinov, přeložka vodovodu</t>
  </si>
  <si>
    <t xml:space="preserve">      SO 03-27-02</t>
  </si>
  <si>
    <t>115101201</t>
  </si>
  <si>
    <t>Čerpání vody na dopravní výšku do 10 m průměrný přítok do 500 l/min</t>
  </si>
  <si>
    <t>Čerpání vody na dopravní výšku do 10 m s uvažovaným průměrným přítokem do 500 l/min</t>
  </si>
  <si>
    <t>čerpání cca 90l/min 
720=720,000 [A]</t>
  </si>
  <si>
    <t>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</si>
  <si>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Hloubení jam pro sondy 
= 
1.80*1.80*1.80*2=11,664 [B]</t>
  </si>
  <si>
    <t>132251254</t>
  </si>
  <si>
    <t>Hloubení rýh nezapažených š do 2000 mm v hornině třídy těžitelnosti I, skupiny 3 objem do 500 m3 strojně</t>
  </si>
  <si>
    <t>Hloubení nezapažených rýh šířky přes 800 do 2 000 mm strojně s urovnáním dna do předepsaného profilu a spádu v hornině třídy těžitelnosti I skupiny 3 přes 100 do 500 m3</t>
  </si>
  <si>
    <t>Hloubění rýhy pro vodovodní vedení a šachty 
= 
1.80*1.80*71=230,040 [B]</t>
  </si>
  <si>
    <t>1. V cenách jsou započteny i náklady na případné nutné přemístění výkopku ve výkopišti na vzdálenost do 3 m a na přehození výkopku na přilehlém terénu na vzdálenost do 3 m od osy rýhy nebo naložení na dopravní prostředek.</t>
  </si>
  <si>
    <t>256=256,000 [A]</t>
  </si>
  <si>
    <t>= 
= 
230.040-(71*0.45*1.80)=172,530 [C] 
+11.664= 
Celkem: A+B+C+D=</t>
  </si>
  <si>
    <t>= 
= 
71*1.80*0.3=38,340 [C]</t>
  </si>
  <si>
    <t>viz položka č. 132251254 a 174151101 
(230.040-172.530)*1.9=109,269 [A]</t>
  </si>
  <si>
    <t>= 
= 
9=9,000 [C]</t>
  </si>
  <si>
    <t>= 
= 
71*1.80*0.15=19,170 [C]</t>
  </si>
  <si>
    <t>452321161</t>
  </si>
  <si>
    <t>Podkladní desky ze ŽB tř. C 25/30 otevřený výkop</t>
  </si>
  <si>
    <t>Podkladní a zajišťovací konstrukce z betonu železového v otevřeném výkopu desky pod potrubí, stoky a drobné objekty z betonu tř. C 25/30</t>
  </si>
  <si>
    <t>= 
= 
2*2*0.15=0,600 [C]</t>
  </si>
  <si>
    <t>1. Ceny -1121 až -1191 a -1192 lze použít i pro ochrannou vrstvu pod železobetonové konstrukce.  2. Ceny -2121 až -2191 a -2192 jsou určeny pro jakékoliv úkosy sedel.</t>
  </si>
  <si>
    <t>452368113</t>
  </si>
  <si>
    <t>Výztuž podkladních desek nebo bloků nebo pražců otevřený výkop z betonářské oceli 10 505</t>
  </si>
  <si>
    <t>Výztuž podkladních desek, bloků nebo pražců v otevřeném výkopu z betonářské oceli 10 505 (R) nebo BSt 500</t>
  </si>
  <si>
    <t>= 
= 
0.1=0,100 [C]</t>
  </si>
  <si>
    <t>28611113</t>
  </si>
  <si>
    <t>trubka kanalizační PVC DN 110x1000mm SN4</t>
  </si>
  <si>
    <t>871161211</t>
  </si>
  <si>
    <t>Montáž potrubí z PE100 SDR 11 otevřený výkop svařovaných elektrotvarovkou D 32 x 3,0 mm</t>
  </si>
  <si>
    <t>Montáž vodovodního potrubí z plastů v otevřeném výkopu z polyetylenu PE 100 svařovaných elektrotvarovkou SDR 11/PN16 D 32 x 3,0 mm</t>
  </si>
  <si>
    <t>= 
= 
71=71,000 [C]</t>
  </si>
  <si>
    <t>1. V cenách potrubí nejsou započteny náklady na:  a) dodání potrubí; potrubí se oceňuje ve specifikaci; ztratné lze dohodnout u trub polyetylénových ve výši 1,5 %; u trub z tvrdého PVC ve výši 3 %,  b) dodání tvarovek; tvarovky se oceňují ve specifikaci.  2. Ceny -1211 jsou určeny i pro plošné kolektory primárních okruhů tepelných čerpadel.</t>
  </si>
  <si>
    <t>= 
= 
10=10,000 [C]</t>
  </si>
  <si>
    <t>892233122</t>
  </si>
  <si>
    <t>Proplach a dezinfekce vodovodního potrubí DN od 40 do 70</t>
  </si>
  <si>
    <t>71=71,000 [A]</t>
  </si>
  <si>
    <t>1. V cenách jsou započteny náklady na napuštění a vypuštění vody, dodání vody a dezinfekčního prostředku.</t>
  </si>
  <si>
    <t>892241111</t>
  </si>
  <si>
    <t>Tlaková zkouška vodou potrubí do 80</t>
  </si>
  <si>
    <t>Tlakové zkoušky vodou na potrubí DN do 80</t>
  </si>
  <si>
    <t>1=1,000 [A]</t>
  </si>
  <si>
    <t>899722113</t>
  </si>
  <si>
    <t>Krytí potrubí z plastů výstražnou fólií z PVC 34cm</t>
  </si>
  <si>
    <t>Krytí potrubí z plastů výstražnou fólií z PVC šířky 34 cm</t>
  </si>
  <si>
    <t>R28613170</t>
  </si>
  <si>
    <t>potrubí vodovodní DN32x3 mm</t>
  </si>
  <si>
    <t>R891261112</t>
  </si>
  <si>
    <t>D+M vodovodních armatur vodoměrné šachty dle popisu projektové dokumentace</t>
  </si>
  <si>
    <t>SOUBOR</t>
  </si>
  <si>
    <t>Montáž vodovodních armatur na potrubí šoupátek nebo klapek uzavíracích v otevřeném výkopu nebo v šachtách s osazením zemní soupravy (bez poklopů) DN 100</t>
  </si>
  <si>
    <t>R891269111</t>
  </si>
  <si>
    <t>D+M navrtávacích pasů na potrubí z jakýchkoli trub</t>
  </si>
  <si>
    <t>Montáž vodovodních armatur na potrubí navrtávacích pasů s ventilem Jt 1 MPa, na potrubí z trub litinových, ocelových nebo plastických hmot DN 100</t>
  </si>
  <si>
    <t>R891311222</t>
  </si>
  <si>
    <t>D+M vodovodních šoupátek - odkalovací souprava vč. armatur a odbočky dle projektové dokumentace</t>
  </si>
  <si>
    <t>R892240000</t>
  </si>
  <si>
    <t>Rozbor vody vč. odebrání vzorku</t>
  </si>
  <si>
    <t>R893811222</t>
  </si>
  <si>
    <t>D+M výtokový stojan vč. armatur a odbočky dle projektové dokumentace</t>
  </si>
  <si>
    <t>1. Vcenách jsou započteny i náklady na:  a) podkladní desku zbetonu prostého tl. 100 mm,  b) vcenách -1111 až -1263 je započteno obetonování vodoměrné šachty, zbetonu prostého tl. 100 mm  2. Vcenách nejsou započteny náklady na:  a) dodání vodoměrných šachet včetně vík, tyto náklady se oceňují ve specifikaci.  b) napojení stávajícího vodovodního potrubí se oceňuje cenami souboru 871 . . - . 1 části A 02 tohoto katalogu.  c) fixování šachty obsypem, který se oceňuje cenami souboru 174 ..-.... Zásyp sypaninou z jakékoliv horniny zjakékoliv horniny katalogu 800-1 Zemní práce, části A 07.</t>
  </si>
  <si>
    <t>R893811223</t>
  </si>
  <si>
    <t>D+M vodoměrné šachty hranaté z PP obetonované pro statické zatížení plochy</t>
  </si>
  <si>
    <t>SO 03-27-03</t>
  </si>
  <si>
    <t>TNS Ostrava Svinov, vsakovací zařízení</t>
  </si>
  <si>
    <t xml:space="preserve">      SO 03-27-03</t>
  </si>
  <si>
    <t>10364101</t>
  </si>
  <si>
    <t>zemina pro terénní úpravy -  ornice</t>
  </si>
  <si>
    <t>dle položky č. 181311103 
27.4*0.1*1.9=5,206 [A]</t>
  </si>
  <si>
    <t>131251102</t>
  </si>
  <si>
    <t>Hloubení jam nezapažených v hornině třídy těžitelnosti I, skupiny 3 objem do 50 m3 strojně</t>
  </si>
  <si>
    <t>Hloubení nezapažených jam a zářezů strojně s urovnáním dna do předepsaného profilu a spádu v hornině třídy těžitelnosti I skupiny 3 přes 20 do 50 m3</t>
  </si>
  <si>
    <t>dle tabulek projektanta 
32.83=32,830 [A]</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</si>
  <si>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</si>
  <si>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dle tabulek projektanta 
23.8=23,800 [A]</t>
  </si>
  <si>
    <t>181311103</t>
  </si>
  <si>
    <t>Rozprostření ornice tl vrstvy do 200 mm v rovině nebo ve svahu do 1:5 ručně</t>
  </si>
  <si>
    <t>Rozprostření a urovnání ornice v rovině nebo ve svahu sklonu do 1:5 ručně při souvislé ploše, tl. vrstvy do 200 mm</t>
  </si>
  <si>
    <t>ohumusování tl. 100 mm 
dle tabulek projektanta 
2.74/0.1=27,400 [A]</t>
  </si>
  <si>
    <t>1. V ceně jsou započteny i náklady na případné nutné přemístění hromad nebo dočasných skládek na místo spotřeby ze vzdálenosti do 3 m.  2. V ceně nejsou započteny náklady na získání ornice.</t>
  </si>
  <si>
    <t>895972113</t>
  </si>
  <si>
    <t>Zasakovací box z polypropylenu PP s revizí pro vsakování jednořadová galerie objemu do 20 m3</t>
  </si>
  <si>
    <t>Zasakovací boxy z polypropylenu PP  s možností revize a čištění pro vsakování deštových vod v jednořadové galerii o celkovém objemu do 20 m3</t>
  </si>
  <si>
    <t>Vsakovací blok rozměr 800/800/360 mm, vč. všech částí bloku a spojení, dle všech textových a grafických částí PD (24 kusů bloků) 
Šachtový systém DN 600, litinový poklop vč. všech částí šachty, bloku a spojení, dle všech textových a grafických částí PD (1 kus) 
vč geotextílie 
1=1,000 [A]</t>
  </si>
  <si>
    <t>D.2.1.8</t>
  </si>
  <si>
    <t>Pozemní komunikace</t>
  </si>
  <si>
    <t>SO 03-18-01</t>
  </si>
  <si>
    <t>TNS Ostrava Svinov, komunikace a zpevněné plochy</t>
  </si>
  <si>
    <t xml:space="preserve">    D.2.1.8</t>
  </si>
  <si>
    <t xml:space="preserve">      SO 03-18-01</t>
  </si>
  <si>
    <t>11332</t>
  </si>
  <si>
    <t>ODSTRANĚNÍ PODKLADŮ ZPEVNĚNÝCH PLOCH Z KAMENIVA NESTMELENÉHO</t>
  </si>
  <si>
    <t>1: Dle technické zprávy, výkresových příloh projektové dokumentace a dle TKP staveb státních drah. Dle výkazů materiálu projektu. Dle tabulky kubatur projektanta. 
2: odstranění stávajících podkladních vrstev místní obslužné komunikace ze štěrkodrti tl. 350 mm a v šířce 0,8 m 
3: 45,0*0,350</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</si>
  <si>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</si>
  <si>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</si>
  <si>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</si>
  <si>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1: Dle technické zprávy, výkresových příloh projektové dokumentace a dle TKP staveb státních drah. Dle výkazů materiálu projektu. Dle tabulky kubatur projektanta. 
2: frézování stávajícího krytu místní obslužné komunikace v tl. 110 mm a v šířce 0,8 m 
3: 45,0*0,110</t>
  </si>
  <si>
    <t>12373</t>
  </si>
  <si>
    <t>ODKOP PRO SPOD STAVBU SILNIC A ŽELEZNIC TŘ. I</t>
  </si>
  <si>
    <t>1: odkop 100% ruční 
2: 50,0 
3: odstranění stávající štěrkodrti promísené s hlínou tl. 100 mm 
4: 150,0*0,10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</si>
  <si>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</si>
  <si>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</si>
  <si>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</si>
  <si>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1: viz pol. 12373 
2: 65,0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</si>
  <si>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</si>
  <si>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</si>
  <si>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</si>
  <si>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1: Dle technické zprávy, výkresových příloh projektové dokumentace a dle TKP staveb státních drah. Dle výkazů materiálu projektu. Dle tabulky kubatur projektanta. 
2: Násyp ze štěrkodrti fr. 0/63 
3: 50,0</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</si>
  <si>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</si>
  <si>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</si>
  <si>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</si>
  <si>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1255,0*1,20+45,0+99,0*1,10</t>
  </si>
  <si>
    <t>položka zahrnuje úpravu pláně včetně vyrovnání výškových rozdílů. Míru zhutnění určuje projekt.</t>
  </si>
  <si>
    <t>R0251-2</t>
  </si>
  <si>
    <t>STATICKÁ ZATĚŽKÁVACÍ ZKOUŠKA</t>
  </si>
  <si>
    <t>1: 3*2</t>
  </si>
  <si>
    <t>zahrnuje veškeré náklady spojené s objednatelem požadovanými zkouškami</t>
  </si>
  <si>
    <t>R0271-1</t>
  </si>
  <si>
    <t>ÚPRAVY DOPRAVNÍHO ZNAČENÍ (PŘECHODNÉ DZ, PRONÁJEM, MANIPULACE, DEMONTÁŽ, ...) - včetně vypracování a projednání výkresů dočasného dopravního značení,</t>
  </si>
  <si>
    <t>kpl</t>
  </si>
  <si>
    <t>zahrnuje veškeré náklady spojené s objednatelem požadovanými zařízeními</t>
  </si>
  <si>
    <t>45152</t>
  </si>
  <si>
    <t>PODKLADNÍ A VÝPLŇOVÉ VRSTVY Z KAMENIVA DRCENÉHO</t>
  </si>
  <si>
    <t>1: Dle technické zprávy, výkresových příloh projektové dokumentace. Dle výkazů materiálu projektu. Dle tabulky kubatur projektanta. 
2: podkladní vrstva kamenné dlažby 
3: 3,0*0,10</t>
  </si>
  <si>
    <t>položka zahrnuje dodávku předepsaného kameniva, mimostaveništní a vnitrostaveništní dopravu a jeho uložení  
není-li v zadávací dokumentaci uvedeno jinak, jedná se o nakupovaný materiál</t>
  </si>
  <si>
    <t>465512</t>
  </si>
  <si>
    <t>DLAŽBY Z LOMOVÉHO KAMENE NA MC</t>
  </si>
  <si>
    <t>1: Dle technické zprávy, výkresových příloh projektové dokumentace. Dle výkazů materiálu projektu. Dle tabulky kubatur projektanta. 
2: kolem vyústění žlabu 
3: 3,0*0,30</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</si>
  <si>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</si>
  <si>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</si>
  <si>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5.74E+68</t>
  </si>
  <si>
    <t>ASFALTOVÝ BETON PRO PODKLADNÍ VRSTVY ACP 16+, 16S TL. 70MM</t>
  </si>
  <si>
    <t>1: Dle technické zprávy, výkresových příloh projektové dokumentace a dle TKP staveb státních drah. Dle výkazů materiálu projektu. Dle tabulky kubatur projektanta. 
2: obalované kamenivo střednězrnné   ACP 16+(OKS I,II) 70 mm 
3: Skladba komunikace 
4: 1255,0 
5: Skladba opravy krytu stávající místní obslužné komunikace 
6: 45,0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</si>
  <si>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</si>
  <si>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56330</t>
  </si>
  <si>
    <t>VOZOVKOVÉ VRSTVY ZE ŠTĚRKODRTI</t>
  </si>
  <si>
    <t>1: Dosypávka ze štěrkodrti fr. 16/32 (dosypání štěrkem pro vyrovnání výškových rozdílů v místě před garážemi, následné dosypání štěrkodrti v tl. 300 mm) 
2: 150,0*0,30</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</si>
  <si>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</si>
  <si>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</si>
  <si>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</si>
  <si>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1: Dle technické zprávy, výkresových příloh projektové dokumentace a dle TKP staveb státních drah. Dle výkazů materiálu projektu. Dle tabulky kubatur projektanta. 
2: štěrkodrť frakce 0/32  ŠDA 150 mm 
3: Skladba komunikace 
4: 1255,0*1,15 
5: Skladba opravy krytu stávající místní obslužné komunikace 
6: 45,0</t>
  </si>
  <si>
    <t>56334</t>
  </si>
  <si>
    <t>VOZOVKOVÉ VRSTVY ZE ŠTĚRKODRTI TL. DO 200MM</t>
  </si>
  <si>
    <t>1: Dle technické zprávy, výkresových příloh projektové dokumentace a dle TKP staveb státních drah. Dle výkazů materiálu projektu. Dle tabulky kubatur projektanta. 
2: štěrkodrť frakce 0/63  ŠDB  200 mm 
3: Skladba opravy krytu stávající místní obslužné komunikace 
4: 45,0</t>
  </si>
  <si>
    <t>56336</t>
  </si>
  <si>
    <t>VOZOVKOVÉ VRSTVY ZE ŠTĚRKODRTI TL. DO 300MM</t>
  </si>
  <si>
    <t>1: Dle technické zprávy, výkresových příloh projektové dokumentace a dle TKP staveb státních drah. Dle výkazů materiálu projektu. Dle tabulky kubatur projektanta. 
2: štěrkodrť frakce 0/63  ŠDB   280 mm 
3: Skladba komunikace 
4: 1255,0*1,20 
5: ---------------------------------- 
6: štěrkodrť frakce 0/63  ŠDB   300 mm 
7: Skladba chodníku 
8: (65,0+17,0+17,0)*1,10</t>
  </si>
  <si>
    <t>572123</t>
  </si>
  <si>
    <t>INFILTRAČNÍ POSTŘIK Z EMULZE DO 1,0KG/M2</t>
  </si>
  <si>
    <t>1: Dle technické zprávy, výkresových příloh projektové dokumentace a dle TKP staveb státních drah. Dle výkazů materiálu projektu. Dle tabulky kubatur projektanta. 
2: infiltrační postřik PI  1,00 kg/m2  
3: Skladba komunikace 
4: 1255,0*1,05 
5: Skladba opravy krytu stávající místní obslužné komunikace 
6: 45,0</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</si>
  <si>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</si>
  <si>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</si>
  <si>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</si>
  <si>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1: Dle technické zprávy, výkresových příloh projektové dokumentace a dle TKP staveb státních drah. Dle výkazů materiálu projektu. Dle tabulky kubatur projektanta. 
2: spojovací postřik kationaktivní emulzí     PS,A  0,30 kg/m2      
3: Skladba komunikace 
4: 1255,0 
5: Skladba opravy krytu stávající místní obslužné komunikace 
6: 45,0</t>
  </si>
  <si>
    <t>574A33</t>
  </si>
  <si>
    <t>ASFALTOVÝ BETON PRO OBRUSNÉ VRSTVY ACO 11 TL. 40MM</t>
  </si>
  <si>
    <t>1: Dle technické zprávy, výkresových příloh projektové dokumentace a dle TKP staveb státních drah. Dle výkazů materiálu projektu. Dle tabulky kubatur projektanta. 
2: asfaltový beton střednězrnný   ACO 11 (ABS II,III) 40 mm 
3: Skladba komunikace 
4: 1255,0 
5: Skladba opravy krytu stávající místní obslužné komunikace 
6: 45,0</t>
  </si>
  <si>
    <t>582612</t>
  </si>
  <si>
    <t>KRYTY Z BETON DLAŽDIC SE ZÁMKEM ŠEDÝCH TL 80MM DO LOŽE Z KAM</t>
  </si>
  <si>
    <t>1: Dle technické zprávy, výkresových příloh projektové dokumentace a dle TKP staveb státních drah. Dle výkazů materiálu projektu. Dle tabulky kubatur projektanta. 
2: ložná vrstva fr. 0-8 mm tl. 40 mm 
3: betonová zámková dlažba přírodní DL  tl. 80 mm 
4: 65,0+17,0+17,0</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</si>
  <si>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</si>
  <si>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89536</t>
  </si>
  <si>
    <t>DRENÁŽNÍ VÝUSŤ Z PROST BETONU</t>
  </si>
  <si>
    <t>1: Dle technické zprávy, výkresových příloh projektové dokumentace. Dle výkazů materiálu projektu. Dle tabulky kubatur projektanta. 
2: vyústění betonového žlabu 
3: 1,0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</si>
  <si>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</si>
  <si>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897627</t>
  </si>
  <si>
    <t>VPUSŤ ŠTĚRBINOVÝCH ŽLABŮ Z BETON DÍLCŮ SV. ŠÍŘKY DO 500MM</t>
  </si>
  <si>
    <t>1: Dle technické zprávy, výkresových příloh projektové dokumentace. Dle výkazů materiálu projektu. Dle tabulky kubatur projektanta. 
2: 1,0</t>
  </si>
  <si>
    <t>položka zahrnuje dodávku a osazení předepsaného dílce včetně mříže  
nezahrnuje předepsané podkladní konstrukce</t>
  </si>
  <si>
    <t>897727</t>
  </si>
  <si>
    <t>ČISTÍCÍ KUSY ŠTĚRBIN ŽLABŮ Z BETON DÍLCŮ SV. ŠÍŘKY DO 500MM</t>
  </si>
  <si>
    <t>položka zahrnuje dodávku a osazení předepsaného dílce  
nezahrnuje předepsané podkladní konstrukce</t>
  </si>
  <si>
    <t>90</t>
  </si>
  <si>
    <t>Ostatní konstrukce a práce</t>
  </si>
  <si>
    <t>914121</t>
  </si>
  <si>
    <t>DOPRAVNÍ ZNAČKY ZÁKLADNÍ VELIKOSTI OCELOVÉ FÓLIE TŘ 1 - DODÁVKA A MONTÁŽ</t>
  </si>
  <si>
    <t>1: Dle technické zprávy, výkresových příloh projektové dokumentace. Dle výkazů materiálu projektu. Dle tabulky kubatur projektanta. 
2: Svislé trvalé značení (značka B1 a E13) 
3: 2,0</t>
  </si>
  <si>
    <t>položka zahrnuje:  
- dodávku a montáž značek v požadovaném provedení</t>
  </si>
  <si>
    <t>914921</t>
  </si>
  <si>
    <t>SLOUPKY A STOJKY DOPRAVNÍCH ZNAČEK Z OCEL TRUBEK DO PATKY - DODÁVKA A MONTÁŽ</t>
  </si>
  <si>
    <t>1: Dle technické zprávy, výkresových příloh projektové dokumentace. Dle výkazů materiálu projektu. Dle tabulky kubatur projektanta. 
2: Svislé trvalé značení (sloupek+základ) 
3: 1,0</t>
  </si>
  <si>
    <t>položka zahrnuje:  
- sloupky a upevňovací zařízení včetně jejich osazení (betonová patka, zemní práce)</t>
  </si>
  <si>
    <t>917223</t>
  </si>
  <si>
    <t>SILNIČNÍ A CHODNÍKOVÉ OBRUBY Z BETONOVÝCH OBRUBNÍKŮ ŠÍŘ 100MM</t>
  </si>
  <si>
    <t>m</t>
  </si>
  <si>
    <t>1: Dle technické zprávy, výkresových příloh projektové dokumentace a dle TKP staveb státních drah. Dle výkazů materiálu projektu. Dle tabulky kubatur projektanta. 
2: Betonový obrubník              BO 10/25 do betonu C16/20nXF2 
3: 38,0+20,0+20,0</t>
  </si>
  <si>
    <t>Položka zahrnuje:  
dodání a pokládku betonových obrubníků o rozměrech předepsaných zadávací dokumentací  
betonové lože i boční betonovou opěrku.</t>
  </si>
  <si>
    <t>917224</t>
  </si>
  <si>
    <t>SILNIČNÍ A CHODNÍKOVÉ OBRUBY Z BETONOVÝCH OBRUBNÍKŮ ŠÍŘ 150MM</t>
  </si>
  <si>
    <t>1: Betonový obrubník              BO 15/25 do betonu C16/20nXF2 
2: (50,0+70,0+34,0+160,0+65,0+70,0)*1,10</t>
  </si>
  <si>
    <t>91723</t>
  </si>
  <si>
    <t>OBRUBY Z BETON KRAJNÍKŮ</t>
  </si>
  <si>
    <t>1: Dle technické zprávy, výkresových příloh projektové dokumentace. Dle výkazů materiálu projektu. Dle tabulky kubatur projektanta. 
2: Betonová silniční přídlažba 500 x 250 tl. 100 mm 
3: 20,0+20,0+6,0</t>
  </si>
  <si>
    <t>Položka zahrnuje:  
dodání a pokládku betonových krajníků o rozměrech předepsaných zadávací dokumentací  
betonové lože i boční betonovou opěrku.</t>
  </si>
  <si>
    <t>919112</t>
  </si>
  <si>
    <t>ŘEZÁNÍ ASFALTOVÉHO KRYTU VOZOVEK TL DO 100MM</t>
  </si>
  <si>
    <t>1: Dle technické zprávy, výkresových příloh projektové dokumentace a dle TKP staveb státních drah. Dle výkazů materiálu projektu. Dle tabulky kubatur projektanta. 
2: zařezání hrany živice v tl. 100 mm 
3: 57,0+6,0+4,0</t>
  </si>
  <si>
    <t>položka zahrnuje řezání vozovkové vrstvy v předepsané tloušťce, včetně spotřeby vody</t>
  </si>
  <si>
    <t>931325</t>
  </si>
  <si>
    <t>TĚSNĚNÍ DILATAČ SPAR ASF ZÁLIVKOU MODIFIK PRŮŘ DO 600MM2</t>
  </si>
  <si>
    <t>1: Dle technické zprávy, výkresových příloh projektové dokumentace. Dle výkazů materiálu projektu. Dle tabulky kubatur projektanta. 
2: asfaltová zálivka 
3: asf. zálivka v místech napojení na st. komunikace + asf. zálivka v místě pracovních spár + asf. zálivka okolo štěrbinové toruby 
4: 150,0</t>
  </si>
  <si>
    <t>položka zahrnuje dodávku a osazení předepsaného materiálu, očištění ploch spáry před úpravou, očištění okolí spáry po úpravě  
nezahrnuje těsnící profil</t>
  </si>
  <si>
    <t>93513</t>
  </si>
  <si>
    <t>ŠTĚRBINOVÉ ŽLABY Z BET DÍLCŮ ŠÍŘ 500MM VÝŠ 500MM</t>
  </si>
  <si>
    <t>1: Dle technické zprávy, výkresových příloh projektové dokumentace a dle TKP staveb státních drah. Dle výkazů materiálu projektu. Dle tabulky kubatur projektanta. 
2: Betonový štěrbinový žlab velký s přerušovanou štěrbinou Q400, výška 500 mm, délka 1000 - 4000 mm uložený do betonu  C20/25nXF2 
3: 33,0</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</si>
  <si>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</si>
  <si>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96615</t>
  </si>
  <si>
    <t>BOURÁNÍ KONSTRUKCÍ Z PROSTÉHO BETONU</t>
  </si>
  <si>
    <t>1: Dle technické zprávy, výkresových příloh projektové dokumentace. Dle výkazů materiálu projektu. Dle tabulky kubatur projektanta. 
2: 10,0</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</si>
  <si>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</si>
  <si>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</si>
  <si>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</si>
  <si>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Poplatky za skládky</t>
  </si>
  <si>
    <t>POPLATKY ZA LIKVIDACŮ ODPADŮ NEKONTAMINOVANÝCH - 17 05 04  VYTĚŽENÉ ZEMINY A HORNINY -  I. TŘÍDA - TĚŽITELNOSTI, VČ. DOPRAVY NA SKLÁDKU A MANIPULACE</t>
  </si>
  <si>
    <t>1: viz pol. 17120 
2: 65,0*1,90</t>
  </si>
  <si>
    <t>R015130</t>
  </si>
  <si>
    <t>POPLATKY ZA LIKVIDACI ODPADŮ NEKONTAMINOVANÝCH - 17 03 02  VYBOURANÝ ASFALTOVÝ BETON BEZ DEHTU - VČ. DOPRAVY NA SKLÁDKU A MANIPULACE</t>
  </si>
  <si>
    <t>1: viz pol. 11372 - frézování asfaltu 
2: 4,950*2,20</t>
  </si>
  <si>
    <t>R015140</t>
  </si>
  <si>
    <t>POPLATKY ZA LIKVIDACI ODPADŮ NEKONTAMINOVANÝCH - 17 01 01  BETON Z DEMOLIC OBJEKTŮ, ZÁKLADŮ TV - , VČ. DOPRAVY NA SKLÁDKU A MANIPULACE</t>
  </si>
  <si>
    <t>1: viz pol. 96615 - beton 
2: 10,0*2,20 
3: viz pol. 96616 - ŽB 
4: 10,0*2,40</t>
  </si>
  <si>
    <t>R015330</t>
  </si>
  <si>
    <t>POPLATKY ZA LIKVIDACŮ ODPADŮ NEKONTAMINOVANÝCH - 17 05 04  KAMENNÁ SUŤ VČ. DOPRAVY NA SKLÁDKU A MANIPULACE</t>
  </si>
  <si>
    <t>1: viz pol. 11332 - kamenivo 
2: 15,750*2,05</t>
  </si>
  <si>
    <t>D.2.1.9</t>
  </si>
  <si>
    <t>Kabelovody, kolektory</t>
  </si>
  <si>
    <t>SO 03-15-11</t>
  </si>
  <si>
    <t>TNS Ostrava Svinov, kabelovod</t>
  </si>
  <si>
    <t xml:space="preserve">    D.2.1.9</t>
  </si>
  <si>
    <t xml:space="preserve">      SO 03-15-11</t>
  </si>
  <si>
    <t>13273</t>
  </si>
  <si>
    <t>HLOUBENÍ RÝH ŠÍŘ DO 2M PAŽ I NEPAŽ TŘ. I</t>
  </si>
  <si>
    <t>1: Dle technické zprávy, výkresových příloh projektové dokumentace. Dle výkazů materiálu projektu. Dle tabulky kubatur projektanta. 
2: výkop kabelových tras 
3: 248,2*2,2*0,785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</si>
  <si>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</si>
  <si>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</si>
  <si>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</si>
  <si>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1: Dle technické zprávy, výkresových příloh projektové dokumentace. Dle výkazů materiálu projektu. Dle tabulky kubatur projektanta. 
2: hloubení šachet 
3: Š11VN;(0,25*2+1,61)*(0,25*2+1,61)*(2,6+0,2) 
4: S12VN;(0,25*2+1,4)*(0,25*2+1,4)*(2,12+0,2) 
5: S13VN;(0,25*2+1,4)*(0,25*2+1,4)*(2,12+0,2) 
6: Š21VN;(0,25*2+1,61)*(0,25*2+1,61)*(2,6+0,2) 
7: S22VN;(0,25*2+1,4)*(0,25*2+1,4)*(2,12+0,2) 
8: S23VN;(0,25*2+1,4)*(0,25*2+1,4)*(2,12+0,2) 
9: S31NN;(0,25*2+1,61)*(0,25*2+1,4)*(2,02+0,2) 
10: S32NN;(0,25*2+1,325)*(0,25*2+1,325)*(2,0+0,2) 
11: S33NN;(0,25*2+1,69)*(0,25*2+1,69)*(1,72+0,2) 
12: S34NN;(0,25*2+1,69)*(0,25*2+1,69)*(1,72+0,2) 
13: S35NN;(0,25*2+1,69)*(0,25*2+1,69)*(1,72+0,2) 
14: S36NN;(0,25*2+1,69)*(0,25*2+1,69)*(1,72+0,2) 
15: S37NN;(0,25*2+1,325)*(0,25*2+1,325)*(1,85+0,2) 
16: S38NN;(0,25*2+1,325)*(0,25*2+1,325)*(1,85+0,2) 
17: S41;(0,25*2+1,02)*(0,25*2+0,715)*(1,7+0,2) 
18: S42;(0,25*2+1,02)*(0,25*2+1,02)*(1,35+0,2) 
19: S43;(0,25*2+1,02)*(0,25*2+1,02)*(1,35+0,2) 
20: S44NN;(0,25*2+1,4)*(0,25*2+1,4)*(1,62+0,2) 
21: S45NN;(0,25*2+1,4)*(0,25*2+1,4)*(1,62+0,2) 
22: S46NN;(0,25*2+1,4)*(0,25*2+1,4)*(1,62+0,2)</t>
  </si>
  <si>
    <t>1: Dle technické zprávy, výkresových příloh projektové dokumentace. Dle výkazů materiálu projektu. Dle tabulky kubatur projektanta. 
2: vytěžená zemina na skládku;(428,641+155,531)</t>
  </si>
  <si>
    <t>17481</t>
  </si>
  <si>
    <t>ZÁSYP JAM A RÝH Z NAKUPOVANÝCH MATERIÁLŮ</t>
  </si>
  <si>
    <t>1: Dle technické zprávy, výkresových příloh projektové dokumentace. Dle výkazů materiálu projektu. Dle tabulky kubatur projektanta. 
2: sypký vhodně zrněný materiál 
3: rýhy 
4: 428,641 
5: obsyp kabelovodů granulátem vč.objemu kabelovodu 
6: -248,2*(1,085*0,785) 
7: šachty 1/3 výšky 
8: 61,76*0,33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</si>
  <si>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</si>
  <si>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</si>
  <si>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</si>
  <si>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1: Dle technické zprávy, výkresových příloh projektové dokumentace. Dle výkazů materiálu projektu. Dle tabulky kubatur projektanta. 
2: uvedení terénu do původního stavu 
3: 248,2*0,785</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</si>
  <si>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</si>
  <si>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</si>
  <si>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</si>
  <si>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</si>
  <si>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</si>
  <si>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</si>
  <si>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</si>
  <si>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</si>
  <si>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</si>
  <si>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1: Dle technické zprávy, výkresových příloh projektové dokumentace. Dle výkazů materiálu projektu. Dle tabulky kubatur projektanta. 
2: uvedení terénu do původního stavu 
3: 248,2*0,785*0,01</t>
  </si>
  <si>
    <t>položka zahrnuje veškerý materiál, výrobky a polotovary, včetně mimostaveništní a vnitrostaveništní dopravy (rovněž přesuny), včetně naložení a složení, případně s uložením</t>
  </si>
  <si>
    <t>R175813</t>
  </si>
  <si>
    <t>OBSYP POTRUBÍ A OBJEKTŮ Z NAKUPOVANÝCH MATERIÁLŮ - jemný granulovaný materiál, min. 100mm nad poslední multikanál</t>
  </si>
  <si>
    <t>1: Dle technické zprávy, výkresových příloh projektové dokumentace. Dle výkazů materiálu projektu. Dle tabulky kubatur projektanta. 
2: výkop pro kabelovody 
3: 248,2*(1,085*0,785) 
4: odpočet kabelovodů 
5: -377,4*(0,385*0,385)</t>
  </si>
  <si>
    <t>Položka zahrnuje: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a ochrana případně zhutnění podloží a svahů   
- svahování, hutnění a uzavírání povrchů svahů   
- zřízení lavic na svazích a zásyp rýh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případné prohození nebo třídění materiálu.</t>
  </si>
  <si>
    <t>R182304</t>
  </si>
  <si>
    <t>ZAJIŠTĚNÍ ZEMINY VHODNÉ K OHUMUSOVÁNÍ, VČETNĚ NALOŽENÍ A DOVOZU NA MÍSTO STAVBY</t>
  </si>
  <si>
    <t>1: Dle technické zprávy, výkresových příloh projektové dokumentace. Dle výkazů materiálu projektu. Dle tabulky kubatur projektanta. 
2: uvedení terénu do původního stavu 
3: 248,2*0,785*0,1</t>
  </si>
  <si>
    <t>veškeré práce jsou obsaženy v textu položky</t>
  </si>
  <si>
    <t>Svislé konstrukce</t>
  </si>
  <si>
    <t>38815B</t>
  </si>
  <si>
    <t>KABELOVOD Z VYSOKOPEVNOSTNÍHO POTRUBÍ DN DO 120MM</t>
  </si>
  <si>
    <t>1: Dle technické zprávy, výkresových příloh projektové dokumentace. Dle výkazů materiálu projektu. Dle tabulky kubatur projektanta. 
2: chránička DN 110 
3: Š31 - TO;  3*3 
4: Š33  - R 110kV;6*4 
5: Š34  - R 110kV;4*3 
6: Š35  - R 110kV;4*3 
7: Š36  - R 110kV;6*4 
8: Š38 - TNS;2*6 
9: délky vč. zapuštěných částí</t>
  </si>
  <si>
    <t>Položka zahrnuje veškerý materiál, výrobky a polotovary, včetně mimostaveništní a vnitrostaveništní dopravy (rovněž přesuny), včetně naložení a složení, případně s uložením.</t>
  </si>
  <si>
    <t>38822A</t>
  </si>
  <si>
    <t>KABELOVOD Z MULTIKANÁLŮ ČTYŘOTVOROVÝCH STANDARDNÍCH</t>
  </si>
  <si>
    <t>1: Dle technické zprávy, výkresových příloh projektové dokumentace. Dle výkazů materiálu projektu. Dle tabulky kubatur projektanta. 
2: Š 42 - Š 43;14,2 
3: Š 42 - T101;1 
4: Š 43 - T102;1 
5: délky vč. zapuštěných částí</t>
  </si>
  <si>
    <t>38823B</t>
  </si>
  <si>
    <t>KABELOVOD Z MULTIKANÁLŮ ŠESTIOTVOROVÝCH PROTIPOŽÁRNÍCH</t>
  </si>
  <si>
    <t>1: Dle technické zprávy, výkresových příloh projektové dokumentace. Dle výkazů materiálu projektu. Dle tabulky kubatur projektanta. 
2: Š 31 - Š 32;29 
3: Š 41- Š 42;6,3 
4: Š 41 - TNS;1 
5: délky vč. zapuštěných částí</t>
  </si>
  <si>
    <t>38824B</t>
  </si>
  <si>
    <t>KABELOVOD Z MULTIKANÁLŮ DEVÍTIOTVOROVÝCH PROTIPOŽÁRNÍCH</t>
  </si>
  <si>
    <t>1: Dle technické zprávy, výkresových příloh projektové dokumentace. Dle výkazů materiálu projektu. Dle tabulky kubatur projektanta. 
2: Š 31 - Š 32;29*2 
3: Š 31 - TNS;1*2 
4: Š 32 - Š 33;8*2 
5: Š 33 - Š 34;8*2 
6: Š 34 - Š 35;13,5*2 
7: Š 35 - Š 36;8*2 
8: Š 36 - Š 37;9*2 
9: Š 37 - Š 38;22,6*2 
10: Š 11 - Š 12;15,3*2 
11: Š 12 - Š 13;16,8*2 
12: Š 13 - TNS;6*2 
13: Š 11 - T101;1*2 
14: Š 21 - T102;1*2 
15: Š 21 - Š 22;13,4*2 
16: Š 22 - Š 23;15,530*2 
17: Š 23 -TNS;6*2 
18: TO - Š45;1 
19: TO - Š44;1 
20: Š 45 - Š 46;20 
21: Š 46 - TNS;6 
22: délky vč. zapuštěných částí 
23: Pro všechny trasy s 9-ti otvorovým multikanálem bude použit multikanál s požadavkem na sníženou hořlavost kabelovodu vyhovující normám ČSN ISO 11925-2, ČSN EN ISO 13501- 1: 2007.</t>
  </si>
  <si>
    <t>451313</t>
  </si>
  <si>
    <t>PODKLADNÍ A VÝPLŇOVÉ VRSTVY Z PROSTÉHO BETONU C16/20</t>
  </si>
  <si>
    <t>1: Dle technické zprávy, výkresových příloh projektové dokumentace. Dle výkazů materiálu projektu. Dle tabulky kubatur projektanta. 
2: podkladní beton šachet C16/20 
3: Š11VN;(0,25*2+1,61)*(0,25*2+1,61)*0,1 
4: S12VN;(0,25*2+1,4)*(0,25*2+1,4)*0,1 
5: S13VN;(0,25*2+1,4)*(0,25*2+1,4)*0,1 
6: Š21VN;(0,25*2+1,61)*(0,25*2+1,61)*0,1 
7: S22VN;(0,25*2+1,4)*(0,25*2+1,4)*0,1 
8: S23VN;(0,25*2+1,4)*(0,25*2+1,4)*0,1 
9: S31NN;(0,25*2+1,61)*(0,25*2+1,4)*0,1 
10: S32NN;(0,25*2+1,325)*(0,25*2+1,325)*0,1 
11: S33NN;(0,25*2+1,69)*(0,25*2+1,69)*0,1 
12: S34NN;(0,25*2+1,69)*(0,25*2+1,69)*0,1 
13: S35NN;(0,25*2+1,69)*(0,25*2+1,69)*0,1 
14: S36NN;(0,25*2+1,69)*(0,25*2+1,69)*0,1 
15: S37NN;(0,25*2+1,325)*(0,25*2+1,325)*0,1 
16: S38NN;(0,25*2+1,325)*(0,25*2+1,325)*0,1 
17: S41;(0,25*2+1,02)*(0,25*2+0,715)*0,1 
18: S42;(0,25*2+1,02)*(0,25*2+1,02)*0,1 
19: S43;(0,25*2+1,02)*(0,25*2+1,02)*0,1 
20: S44NN;(0,25*2+1,4)*(0,25*2+1,4)*0,1 
21: S45NN;(0,25*2+1,4)*(0,25*2+1,4)*0,1 
22: S46NN;(0,25*2+1,4)*(0,25*2+1,4)*0,1</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</si>
  <si>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</si>
  <si>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t>
  </si>
  <si>
    <t>PODKLADNÍ A VÝPLŇOVÉ VRSTVY Z KAMENIVA TĚŽENÉHO</t>
  </si>
  <si>
    <t>1: Dle technické zprávy, výkresových příloh projektové dokumentace. Dle výkazů materiálu projektu. Dle tabulky kubatur projektanta. 
2: podsyp šachet šterkopísek 
3: Š11VN;(0,25*2+1,61)*(0,25*2+1,61)*0,1 
4: S12VN;(0,25*2+1,4)*(0,25*2+1,4)*0,1 
5: S13VN;(0,25*2+1,4)*(0,25*2+1,4)*0,1 
6: Š21VN;(0,25*2+1,61)*(0,25*2+1,61)*0,1 
7: S22VN;(0,25*2+1,4)*(0,25*2+1,4)*0,1 
8: S23VN;(0,25*2+1,4)*(0,25*2+1,4)*0,1 
9: S31NN;(0,25*2+1,61)*(0,25*2+1,4)*0,1 
10: S32NN;(0,25*2+1,325)*(0,25*2+1,325)*0,1 
11: S33NN;(0,25*2+1,69)*(0,25*2+1,69)*0,1 
12: S34NN;(0,25*2+1,69)*(0,25*2+1,69)*0,1 
13: S35NN;(0,25*2+1,69)*(0,25*2+1,69)*0,1 
14: S36NN;(0,25*2+1,69)*(0,25*2+1,69)*0,1 
15: S37NN;(0,25*2+1,325)*(0,25*2+1,325)*0,1 
16: S38NN;(0,25*2+1,325)*(0,25*2+1,325)*0,1 
17: S41;(0,25*2+1,02)*(0,25*2+0,715)*0,1 
18: S42;(0,25*2+1,02)*(0,25*2+1,02)*0,1 
19: S43;(0,25*2+1,02)*(0,25*2+1,02)*0,1 
20: S44NN;(0,25*2+1,4)*(0,25*2+1,4)*0,1 
21: S45NN;(0,25*2+1,4)*(0,25*2+1,4)*0,1 
22: S46NN;(0,25*2+1,4)*(0,25*2+1,4)*0,1</t>
  </si>
  <si>
    <t>8988F</t>
  </si>
  <si>
    <t>KABELOVÉ KOMORY Z PLASTICKÝCH HMOT, UŽITNÝ OBJEM DO 1,8M3</t>
  </si>
  <si>
    <t>1: Dle technické zprávy, výkresových příloh projektové dokumentace. Dle výkazů materiálu projektu. Dle tabulky kubatur projektanta. 
2: Plastové komory jsou vyrobeny z vysokohustotního polyethylénu (HDPE). 
3: včetně prostupů 
4: viz Výpis a výstroj šachet 
5: Výpis plastových šachet 
6: Š41, Š42, Š43 
7: 3</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</si>
  <si>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</si>
  <si>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8988H</t>
  </si>
  <si>
    <t>KABELOVÉ KOMORY Z PLASTICKÝCH HMOT, UŽITNÝ OBJEM DO 4,5M3</t>
  </si>
  <si>
    <t>1: Dle technické zprávy, výkresových příloh projektové dokumentace. Dle výkazů materiálu projektu. Dle tabulky kubatur projektanta. 
2: Plastové komory jsou vyrobeny z vysokohustotního polyethylénu (HDPE). 
3: včetně prostupů 
4: viz Výpis a výstroj šachet 
5: Výpis plastových šachet 
6: Š12VN, Š13VN, Š22VN, Š23VN, Š32NN, Š37NN, Š38NN, Š44VN, Š45NN, Š46NN 
7: 10</t>
  </si>
  <si>
    <t>8988I</t>
  </si>
  <si>
    <t>KABELOVÉ KOMORY Z PLASTICKÝCH HMOT, UŽITNÝ OBJEM NAD 4,5M3</t>
  </si>
  <si>
    <t>1: Dle technické zprávy, výkresových příloh projektové dokumentace. Dle výkazů materiálu projektu. Dle tabulky kubatur projektanta. 
2: Plastové komory jsou vyrobeny z vysokohustotního polyethylénu (HDPE). 
3: včetně prostupů 
4: viz Výpis a výstroj šachet 
5: Výpis plastových šachet 
6: Š11VN, Š21VN, Š31NN, Š33NN, Š34NN, Š35NN, Š36NN 
7: 7</t>
  </si>
  <si>
    <t>89911A</t>
  </si>
  <si>
    <t>PLASTOVÝ POKLOP A15</t>
  </si>
  <si>
    <t>1: Dle technické zprávy, výkresových příloh projektové dokumentace. Dle výkazů materiálu projektu. Dle tabulky kubatur projektanta. 
2: Poklop na celý strop kabelové šachty plastový;12</t>
  </si>
  <si>
    <t>Položka zahrnuje dodávku a osazení předepsané mříže včetně rámu</t>
  </si>
  <si>
    <t>89911G</t>
  </si>
  <si>
    <t>LITINOVÝ POKLOP D400</t>
  </si>
  <si>
    <t>1: Dle technické zprávy, výkresových příloh projektové dokumentace. Dle výkazů materiálu projektu. Dle tabulky kubatur projektanta. 
2: Poklop na celý strop kabelové šachty litinový D400;7</t>
  </si>
  <si>
    <t>89911Q</t>
  </si>
  <si>
    <t>POKLOP PRO ZÁDLAŽBU B125</t>
  </si>
  <si>
    <t>1: Dle technické zprávy, výkresových příloh projektové dokumentace. Dle výkazů materiálu projektu. Dle tabulky kubatur projektanta. 
2: Poklop na celý strop kabelové šachty pro dlažbu 
3: Š41;1</t>
  </si>
  <si>
    <t>899523</t>
  </si>
  <si>
    <t>OBETONOVÁNÍ POTRUBÍ Z PROSTÉHO BETONU DO C16/20</t>
  </si>
  <si>
    <t>1: Dle technické zprávy, výkresových příloh projektové dokumentace. Dle výkazů materiálu projektu. Dle tabulky kubatur projektanta. 
2: obetonování šachet betonem C16/20 do 2/3 výšky šachty 
3: Š11VN;(0,25*2+1,61)*(0,25*2+1,61)*2,6*0,67 
4: S12VN;(0,25*2+1,4)*(0,25*2+1,4)*2,12*0,67 
5: S13VN;(0,25*2+1,4)*(0,25*2+1,4)*2,12*0,67 
6: Š21VN;(0,25*2+1,61)*(0,25*2+1,61)*2,6*0,67 
7: S22VN;(0,25*2+1,4)*(0,25*2+1,4)*2,12*0,67 
8: S23VN;(0,25*2+1,4)*(0,25*2+1,4)*2,12*0,67 
9: S31NN;(0,25*2+1,61)*(0,25*2+1,4)*1,62*0,67 
10: S32NN;(0,25*2+1,325)*(0,25*2+1,325)*1,85*0,67 
11: S33NN;(0,25*2+1,69)*(0,25*2+1,69)*1,72*0,67 
12: S34NN;(0,25*2+1,69)*(0,25*2+1,69)*1,72*0,67 
13: S35NN;(0,25*2+1,69)*(0,25*2+1,69)*1,72*0,67 
14: S36NN;(0,25*2+1,69)*(0,25*2+1,69)*1,72*0,67 
15: S37NN;(0,25*2+1,325)*(0,25*2+1,325)*1,85*0,67 
16: S38NN;(0,25*2+1,325)*(0,25*2+1,325)*1,85*0,67 
17: S41;(0,25*2+1,02)*(0,25*2+0,715)*1,7*0,67 
18: S42;(0,25*2+1,02)*(0,25*2+1,02)*1,35*0,67 
19: S43;(0,25*2+1,02)*(0,25*2+1,02)*1,35*0,67 
20: S44NN;(0,25*2+1,4)*(0,25*2+1,4)*1,62*0,67 
21: S45NN;(0,25*2+1,4)*(0,25*2+1,4)*1,62*0,67 
22: S46NN;(0,25*2+1,4)*(0,25*2+1,4)*1,62*0,67 
23: odpočet šachet 
24: -76,9*0,67</t>
  </si>
  <si>
    <t>POPLATKY ZA LIKVIDACŮ ODPADŮ NEKONTAMINOVANÝCH - 17 05 04  VYTĚŽENÉ ZEMINY A HORNINY -  I. TŘÍDA - TĚŽITELNOSTI, VČ.DOPRAVY</t>
  </si>
  <si>
    <t>1: Dle technické zprávy, výkresových příloh projektové dokumentace. Dle výkazů materiálu projektu. Dle tabulky kubatur projektanta. 
2: vytěžená zemina;1,9*(428,641+155,531)</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</si>
  <si>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    
3. Způsob měření:   
Tunou se rozumí hmotnost odpadu vytříděného v souladu se zákonem č. 185/2001 Sb., o nakládání s odpady, v platném znění.</t>
  </si>
  <si>
    <t>D.2.2</t>
  </si>
  <si>
    <t>Pozemní stavební objekty</t>
  </si>
  <si>
    <t>D.2.2.1</t>
  </si>
  <si>
    <t>Pozemní objekty budov</t>
  </si>
  <si>
    <t>SO 03-15-01</t>
  </si>
  <si>
    <t>TNS Ostrava Svinov, rozvodna 110kV</t>
  </si>
  <si>
    <t xml:space="preserve">  D.2.2</t>
  </si>
  <si>
    <t xml:space="preserve">    D.2.2.1</t>
  </si>
  <si>
    <t xml:space="preserve">      SO 03-15-01</t>
  </si>
  <si>
    <t>001</t>
  </si>
  <si>
    <t>131251100</t>
  </si>
  <si>
    <t>Hloubení nezapažených jam a zářezů strojně s urovnáním dna do předepsaného profilu a spádu v hornině třídy těžitelnosti I skupiny 3 do 20 m3</t>
  </si>
  <si>
    <t>Zemnící jímka ZJ1 - ZJ8, řez' 
((1.60*1.60)*(0.300+0.440))*8=15,155 [A] 
Celkem: A=15,155 [B]</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</si>
  <si>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</si>
  <si>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171251201</t>
  </si>
  <si>
    <t>Uložení sypaniny na skládky nebo meziskládky bez hutnění s upravením uložené sypaniny do předepsaného tvaru</t>
  </si>
  <si>
    <t>Výkop - Zásyp' 
15.155-6.246=8,909 [A] 
Celkem: A=8,909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</si>
  <si>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</si>
  <si>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174111101</t>
  </si>
  <si>
    <t>Zásyp sypaninou z jakékoliv horniny ručně s uložením výkopku ve vrstvách se zhutněním jam, šachet, rýh nebo kolem objektů v těchto vykopávkách</t>
  </si>
  <si>
    <t>Zemnící jímka ZJ1 - ZJ8, řez' 
'vhodnou vytěženou zeminou' 
'------------------------------------' 
'Výkop' 
((1.60*1.60)*(0.300+0.440))*8=15,155 [A] 
'Vytlačený objem' 
-((1.60*1.60)*0.30)*8=-6,144 [B] 
-((3.14159265359*(0.50)^2)*0.44)*8=-2,765 [C] 
Celkem: A+B+C=6,246 [D]</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</si>
  <si>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</si>
  <si>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174111109</t>
  </si>
  <si>
    <t>Zásyp sypaninou z jakékoliv horniny ručně Příplatek k ceně za prohození sypaniny sítem</t>
  </si>
  <si>
    <t>002</t>
  </si>
  <si>
    <t>242111111</t>
  </si>
  <si>
    <t>Osazení pláště vodárenské kopané studny z betonových skruží na cementovou maltu MC 10 celokruhových, při vnitřním průměru studny 0,80 m</t>
  </si>
  <si>
    <t>Zemnící jímka ZJ1 - ZJ8, řez' 
3.00*8=24,000 [A] 
Celkem: A=24,000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</si>
  <si>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</si>
  <si>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243571113</t>
  </si>
  <si>
    <t>Výplň na dně vodárenské studny z kameniva drobného těženého frakce 2 až 4 mm</t>
  </si>
  <si>
    <t>Zemnící jímka ZJ1 - ZJ8, řez' 
'------------------------------------' 
((3.14159265359*(0.310)^2)*2.910)*8=7,028 [A] 
Celkem: A=7,028 [B]</t>
  </si>
  <si>
    <t>1. Cena 57-1191 je určena pro výplně z jakéhokoliv druhu kameniva.</t>
  </si>
  <si>
    <t>249791135</t>
  </si>
  <si>
    <t>Otvory vtokové v plášti vodárenské studny z trubek tlakových z tvrdého PVC vnějšího průměru 160 mm</t>
  </si>
  <si>
    <t>Zemnící jímka ZJ1 - ZJ8, řez' 
(0.50*4)*8=16,000 [A] 
Celkem: A=16,000 [B]</t>
  </si>
  <si>
    <t>275125003</t>
  </si>
  <si>
    <t>Montáž základových patek ze železobetonu hmotnosti přes 7 do 10 t</t>
  </si>
  <si>
    <t>D.2.2.1, 16_Žb patka ZP-01' 
18=18,000 [A] 
'D.2.2.1, 17_Žb patka ZP-02' 
24=24,000 [B] 
Celkem: A+B=42,000 [C]</t>
  </si>
  <si>
    <t>1. Za kus se považuje i každá samostatně montovaná část patky, jestliže se patka skládá ze dvou nebo více částí.</t>
  </si>
  <si>
    <t>275125004</t>
  </si>
  <si>
    <t>Montáž základových patek ze železobetonu hmotnosti přes 10 do 15 t</t>
  </si>
  <si>
    <t>D.2.2.1, 18_Žb patka ZP-03' 
16=16,000 [A] 
'D.2.2.1, 19_Žb patka ZP-04' 
6=6,000 [B] 
Celkem: A+B=22,000 [C]</t>
  </si>
  <si>
    <t>R5922510</t>
  </si>
  <si>
    <t>dílec betonový pro studny kruhové 80x100x9cm (pevnostní třída C40/50)</t>
  </si>
  <si>
    <t>Zemnící jímka ZJ1 - ZJ8, řez' 
2*8=16,000 [A] 
Celkem: A=16,000 [B]</t>
  </si>
  <si>
    <t>R5922511</t>
  </si>
  <si>
    <t>dílec betonový pro studny kruhové 80x100x9cm vč. otvorů pro potrubí DN 160mm (pevnostní třída C40/50)</t>
  </si>
  <si>
    <t>Zemnící jímka ZJ1 - ZJ8, řez' 
1*8=8,000 [A] 
Celkem: A=8,000 [B]</t>
  </si>
  <si>
    <t>R59311ZP1</t>
  </si>
  <si>
    <t>ZP 01 patka ŽB základová prefabrikovaná 1200x1200x2000mm beton třídy C30/37-XC2 vč. výztuže a přepravních kotev ("K" vlnové kotvy nerez)</t>
  </si>
  <si>
    <t>D.2.2.1, 16_Žb patka ZP-01' 
'(1,2*1,2)*2,00 = 2,880*18 = 51,840m3' 
18=18,000 [A] 
Celkem: A=18,000 [B]</t>
  </si>
  <si>
    <t>R59311ZP2</t>
  </si>
  <si>
    <t>ZP 02 patka ŽB základová prefabrikovaná 1300x1300x2000mm beton třídy C30/37-XC2 vč. výztuže a přepravních kotev  ("K" vlnové kotvy nerez)</t>
  </si>
  <si>
    <t>D.2.2.1, 17_Žb patka ZP-02' 
'(1,3*1,3)*2,00 = 3,380*24 = 81,120m3' 
24=24,000 [A] 
Celkem: A=24,000 [B]</t>
  </si>
  <si>
    <t>R59311ZP3</t>
  </si>
  <si>
    <t>ZP 03 patka ŽB základová prefabrikovaná 1400x1400x2000mm beton třídy C30/37-XC2 vč. výztuže a přepravních kotev ("K" vlnové kotvy nerez)</t>
  </si>
  <si>
    <t>D.2.2.1, 18_Žb patka ZP-03' 
'(1,4*1,4)*2,00 = 3,920*16 = 62,720m3' 
16=16,000 [A] 
Celkem: A=16,000 [B]</t>
  </si>
  <si>
    <t>R59311ZP4</t>
  </si>
  <si>
    <t>ZP 04 patka ŽB základová prefabrikovaná 1300x1700x2000mm beton třídy C30/37-XC2 vč. výztuže a přepravních kotev ("K" vlnové kotvy nerez)</t>
  </si>
  <si>
    <t>D.2.2.1, 19_Žb patka ZP-04' 
'(1,3*1,7)*2,00 = 4,420*6 = 26,520m3' 
6=6,000 [A] 
Celkem: A=6,000 [B]</t>
  </si>
  <si>
    <t>004</t>
  </si>
  <si>
    <t>452311161</t>
  </si>
  <si>
    <t>Podkladní a zajišťovací konstrukce z betonu prostého v otevřeném výkopu desky pod potrubí, stoky a drobné objekty z betonu tř. C 25/30</t>
  </si>
  <si>
    <t>Zemnící jímka ZJ1 - ZJ8, řez' 
'do výkopu' 
(((1.60*1.60)*0.30)*8)*1.035=6,359 [A] 
Celkem: A=6,359 [B]</t>
  </si>
  <si>
    <t>1. Ceny -1121 až -1191 a -1192 lze použít i pro ochrannou vrstvu pod železobetonové konstrukce.  
2. Ceny -2121 až -2191 a -2192 jsou určeny pro jakékoliv úkosy sedel.</t>
  </si>
  <si>
    <t>008</t>
  </si>
  <si>
    <t>899623171</t>
  </si>
  <si>
    <t>Obetonování potrubí nebo zdiva stok betonem prostým v otevřeném výkopu, beton tř. C 25/30</t>
  </si>
  <si>
    <t>Zemnící jímka ZJ1 - ZJ8, řez' 
((1.100*1.100-0.800*0.800)*1.200)*8=5,472 [A] 
Celkem: A=5,472 [B]</t>
  </si>
  <si>
    <t>1. Obetonování zdiva stok ve štole se oceňuje cenami souboru cen 359 31-02 Výplň za rubem cihelného zdiva stok části A 03 tohoto katalogu.</t>
  </si>
  <si>
    <t>899643111</t>
  </si>
  <si>
    <t>Bednění pro obetonování potrubí v otevřeném výkopu</t>
  </si>
  <si>
    <t>Zemnící jímka ZJ1 - ZJ8, řez' 
((1.100*4)*1.200)*8=42,240 [A] 
Celkem: A=42,240 [B]</t>
  </si>
  <si>
    <t>063</t>
  </si>
  <si>
    <t>Podlahy a podlahové konstrukce</t>
  </si>
  <si>
    <t>631311113</t>
  </si>
  <si>
    <t>Mazanina z betonu prostého bez zvýšených nároků na prostředí tl. přes 50 do 80 mm tř. C 12/15</t>
  </si>
  <si>
    <t>D.2.2.1, 16_Žb patka ZP-01' 
((1.500*1.500)*0.100)*18=4,050 [A] 
'D.2.2.1, 17_Žb patka ZP-02' 
((1.600*1.600)*0.100)*24=6,144 [B] 
'D.2.2.1, 18_Žb patka ZP-03' 
((1.700*1.700)*0.100)*16=4,624 [C] 
'D.2.2.1, 19_Žb patka ZP-04' 
((1.600*2.000)*0.100)*6=1,920 [D] 
Celkem: A+B+C+D=16,738 [E]</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</si>
  <si>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</si>
  <si>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631319012</t>
  </si>
  <si>
    <t>Příplatek k cenám mazanin za úpravu povrchu mazaniny přehlazením, mazanina tl. přes 80 do 120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</si>
  <si>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</si>
  <si>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631351101</t>
  </si>
  <si>
    <t>Bednění v podlahách rýh a hran zřízení</t>
  </si>
  <si>
    <t>D.2.2.1, 16_Žb patka ZP-01' 
((1.500+1.500)*2*0.100)*18=10,800 [A] 
'D.2.2.1, 17_Žb patka ZP-02' 
((1.600+1.600)*2*0.100)*24=15,360 [B] 
'D.2.2.1, 18_Žb patka ZP-03' 
((1.700+1.700)*2*0.100)*16=10,880 [C] 
'D.2.2.1, 19_Žb patka ZP-04' 
((1.600+2.000)*2*0.100)*6=4,320 [D] 
Celkem: A+B+C+D=41,360 [E]</t>
  </si>
  <si>
    <t>631351102</t>
  </si>
  <si>
    <t>Bednění v podlahách rýh a hran odstranění</t>
  </si>
  <si>
    <t>094</t>
  </si>
  <si>
    <t>Lešení a stavební výtahy</t>
  </si>
  <si>
    <t>R94611310</t>
  </si>
  <si>
    <t>Pojízdné lešení - montáž, demontáž a pronájem lešení na nezbytně nutnou dobu pro provedení kompletního díla; komplet</t>
  </si>
  <si>
    <t>1=1,000 [A] 
Celkem: A=1,000 [B]</t>
  </si>
  <si>
    <t>095</t>
  </si>
  <si>
    <t>Různé dokončovací konstrukce a práce</t>
  </si>
  <si>
    <t>R95510011</t>
  </si>
  <si>
    <t>Dílenská a výrobní dokumentace (pomocné práce a konstrukce, výrobně technická dokumentace, dokumentace výrobků dodaných na stavbu, výkresy prefabrikátů a montáž</t>
  </si>
  <si>
    <t>Dílenská a výrobní dokumentace (pomocné práce a konstrukce, výrobně technická dokumentace, dokumentace výrobků dodaných na stavbu, výkresy prefabrikátů a montážní dokumentace)</t>
  </si>
  <si>
    <t>R95514001</t>
  </si>
  <si>
    <t>Náklady na provedení zkoušek, revizí a měření, které jsou vyžadovány v technických normách a dalších předpisech ve vztahu k prováděným pracím, dodávkám a službá</t>
  </si>
  <si>
    <t>Náklady na provedení zkoušek, revizí a měření, které jsou vyžadovány v technických normách a dalších předpisech ve vztahu k prováděným pracím, dodávkám a službám.</t>
  </si>
  <si>
    <t>R98544218</t>
  </si>
  <si>
    <t>Závitové kotevní tyče s maticemi M18 (provedení nerez) vč. vrtu a zalití kotevní maltou pro kotvení OK konstrukcí do ŽB patek; D+M komplet</t>
  </si>
  <si>
    <t>M18' 
'D.2.2.1, 08_Výkres ocelové konstrukce POK-03' 
(1*4)*12*0.80=38,400 [A] 
Celkem: A=38,400 [B]</t>
  </si>
  <si>
    <t>R98544224</t>
  </si>
  <si>
    <t>Závitové kotevní tyče s maticemi M24 (provedení nerez) vč. vrtu a zalití kotevní maltou pro kotvení OK konstrukcí do ŽB patek; D+M komplet</t>
  </si>
  <si>
    <t>M24 
'D.2.2.1, 06_Výkres ocelové konstrukce POK-01' 
(2*4)*6*0.80=38,400 [A] 
'D.2.2.1, 09_Výkres ocelové konstrukce POK-04' 
(1*4)*6*0.80=19,200 [B] 
'D.2.2.1, 10A_Výkres ocelové konstrukce POK-05A' 
(2*4)*1*0.80=6,400 [C] 
'D.2.2.1, 10B_Výkres ocelové konstrukce POK-05B' 
(2*4)*1*0.80=6,400 [D] 
'D.2.2.1, 11A_Výkres ocelové konstrukce POK-06A' 
(2*4)*1*0.80=6,400 [E] 
'D.2.2.1, 11B_Výkres ocelové konstrukce POK-06B' 
(2*4)*1*0.80=6,400 [F] 
Celkem: A+B+C+D+E+F=83,200 [G]</t>
  </si>
  <si>
    <t>R98544226</t>
  </si>
  <si>
    <t>Závitové kotevní tyče s maticemi M26 (provedení nerez) vč. vrtu a zalití kotevní maltou pro kotvení OK konstrukcí do ŽB patek; D+M komplet</t>
  </si>
  <si>
    <t>M26' 
'D.2.2.1, 14_Výkres ocelové konstrukce POK-09' 
(2*4)*4*0.80=25,600 [A] 
Celkem: A=25,600 [B]</t>
  </si>
  <si>
    <t>R98544228</t>
  </si>
  <si>
    <t>Závitové kotevní tyče s maticemi M28 (provedení nerez) vč. vrtu a zalití kotevní maltou pro kotvení OK konstrukcí do ŽB patek; D+M komplet</t>
  </si>
  <si>
    <t>M28' 
'D.2.2.1, 12_Výkres ocelové konstrukce POK-07' 
(2*4)*1*0.80=6,400 [A] 
'D.2.2.1, 13_Výkres ocelové konstrukce POK-08' 
(2*4)*1*0.80=6,400 [B] 
Celkem: A+B=12,800 [C]</t>
  </si>
  <si>
    <t>R98544230</t>
  </si>
  <si>
    <t>Závitové kotevní tyče s maticemi M30 (provedení nerez) vč. vrtu a zalití kotevní maltou pro kotvení OK konstrukcí do ŽB patek; D+M komplet</t>
  </si>
  <si>
    <t>M30' 
'D.2.2.1, 07_Výkres ocelové konstrukce POK-02' 
(1*4)*8*0.80=25,600 [A] 
'D.2.2.1, 15_Výkres ocelové konstrukce POK-10' 
(1*4)*6*0.80=19,200 [B] 
Celkem: A+B=44,800 [C]</t>
  </si>
  <si>
    <t>46-M</t>
  </si>
  <si>
    <t>Zemní práce při extr.mont.pracích</t>
  </si>
  <si>
    <t>34573105</t>
  </si>
  <si>
    <t>komora přístupová kabelovodu z HDPE 800x795x1220mm</t>
  </si>
  <si>
    <t>34573106</t>
  </si>
  <si>
    <t>víko přístupové komory kabelovodu 800x795 HDPE</t>
  </si>
  <si>
    <t>zatížení A15' 
8=8,000 [A] 
Celkem: A=8,000 [B]</t>
  </si>
  <si>
    <t>460531114</t>
  </si>
  <si>
    <t>Osazení kabelové komory z plastů pro běžné zatížení komorového dílu z polyetylénu HDPE půdorysné plochy do 1,0 m2, světlé hloubky od 1,0 do 1,3 m</t>
  </si>
  <si>
    <t>Zemnící jímka ZJ1 - ZJ8, řez' 
8=8,000 [A] 
Celkem: A=8,000 [B]</t>
  </si>
  <si>
    <t>460531171</t>
  </si>
  <si>
    <t>Osazení kabelové komory z plastů pro běžné zatížení víka z polyetylénu HDPE půdorysné plochy do 1,0 m2</t>
  </si>
  <si>
    <t>711</t>
  </si>
  <si>
    <t>Izolace proti vodě, vlhkosti a plynům</t>
  </si>
  <si>
    <t>11163150</t>
  </si>
  <si>
    <t>lak penetrační asfaltový</t>
  </si>
  <si>
    <t>pol_711111001' 
278.48*0.000300=0,084 [A] 
'pol_711112001' 
673.6*0.000350=0,236 [B] 
Celkem: A+B=0,320 [C]</t>
  </si>
  <si>
    <t>23521230</t>
  </si>
  <si>
    <t>pryskyřice epoxidová polymerní nízko viskózní</t>
  </si>
  <si>
    <t>711111001</t>
  </si>
  <si>
    <t>Provedení izolace proti zemní vlhkosti natěradly a tmely za studena na ploše vodorovné V nátěrem penetračním</t>
  </si>
  <si>
    <t>D.2.2.1, 16_Žb patka ZP-01' 
(1.20*1.20)*18=25,920 [A] 
'D.2.2.1, 17_Žb patka ZP-02' 
(1.30*1.30)*24=40,560 [B] 
'D.2.2.1, 18_Žb patka ZP-03' 
(1.40*1.40)*16=31,360 [C] 
'D.2.2.1, 19_Žb patka ZP-04' 
(1.30*1.70)*6=13,260 [D] 
'-----------------------------------------' 
'ZP 01až ZP 04 _podkladní beton' 
'pol_631311113' 
16.738/0.100=167,380 [E] 
'-----------------------------------------' 
Celkem: A+B+C+D+E=278,480 [F]</t>
  </si>
  <si>
    <t>1. Izolace plochy jednotlivě do 10 m2 se oceňují skladebně cenou příslušné izolace a cenou 711 19-9095 Příplatek za plochu do 10 m2.</t>
  </si>
  <si>
    <t>711112001</t>
  </si>
  <si>
    <t>Provedení izolace proti zemní vlhkosti natěradly a tmely za studena na ploše svislé S nátěrem penetračním</t>
  </si>
  <si>
    <t>D.2.2.1, 16_Žb patka ZP-01' 
((1.2*4)*2.00)*18=172,800 [A] 
'D.2.2.1, 17_Žb patka ZP-02' 
((1.30*4)*2.00)*24=249,600 [B] 
'D.2.2.1, 18_Žb patka ZP-03' 
((1.40*4)*2.00)*16=179,200 [C] 
'D.2.2.1, 19_Žb patka ZP-04' 
((1.30+1.70)*2*2.00)*6=72,000 [D] 
Celkem: A+B+C+D=673,600 [E]</t>
  </si>
  <si>
    <t>711786066</t>
  </si>
  <si>
    <t>Provedení detailů pryskyřicemi těsnění trubních prostupů HIZOT tmelem z epoxidové pryskyřice a tkaninou, průměru do 200 mm</t>
  </si>
  <si>
    <t>Zemnící jímka ZJ1 - ZJ8, řez' 
'potrubí DN 160mm' 
4*8=32,000 [A] 
Celkem: A=32,000 [B]</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</si>
  <si>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</si>
  <si>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</si>
  <si>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</si>
  <si>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</si>
  <si>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767</t>
  </si>
  <si>
    <t>Konstrukce zámečnické</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</si>
  <si>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</si>
  <si>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</si>
  <si>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</si>
  <si>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R76799510</t>
  </si>
  <si>
    <t>Ocelové konstrukce POK 01 až POK 10 (výrobní skupina XC2 dle ČSN EN 1090-2-část 2) vč. svarů, spojovacího materiálu, šroubových spojení, sytémové povrchové úpra</t>
  </si>
  <si>
    <t>Ocelové konstrukce POK 01 až POK 10 (výrobní skupina XC2 dle ČSN EN 1090-2-část 2) vč. svarů, spojovacího materiálu, šroubových spojení, sytémové povrchové úpravy dle zadávací a PD vč. dopravy a veškeré manipulace; D+M komplet</t>
  </si>
  <si>
    <t>Výpis materiálu, profily' 
'D.2.2.1, 06_Výkres ocelové konstrukce POK-01' 
684.846*6=4 109,076 [A] 
'D.2.2.1, 07_Výkres ocelové konstrukce POK-02' 
453.029*8=3 624,232 [B] 
'D.2.2.1, 08_Výkres ocelové konstrukce POK-03' 
188.794*12=2 265,528 [C] 
'D.2.2.1, 09_Výkres ocelové konstrukce POK-04' 
156.512*6=939,072 [D] 
'D.2.2.1, 10A_Výkres ocelové konstrukce POK-05' 
857.185*1=857,185 [E] 
'D.2.2.1, 10B_Výkres ocelové konstrukce POK-05' 
855.221*1=855,221 [F] 
'D.2.2.1, 11A_Výkres ocelové konstrukce POK-06' 
856.051*1=856,051 [G] 
'D.2.2.1, 11B_Výkres ocelové konstrukce POK-06' 
856.051*1=856,051 [H] 
'D.2.2.1, 12_Výkres ocelové konstrukce POK-07' 
962.690*1=962,690 [I] 
'D.2.2.1, 13_Výkres ocelové konstrukce POK-08' 
961.186*1=961,186 [J] 
'D.2.2.1, 14_Výkres ocelové konstrukce POK-09' 
704.641*4=2 818,564 [K] 
'D.2.2.1, 15_Výkres ocelové konstrukce POK-10' 
251.184*6=1 507,104 [L] 
Mezisoučet: A+B+C+D+E+F+G+H+I+J+K+L=20 611,960 [M] 
'-----------------------------------------------------------' 
'D.2.2.1, 08_Výkres ocelové konstrukce POK-03' 
'Spojovací lišta pro kabelový žlab' 
22.00*8=176,000 [N] 
'Nosník pro svorkovnicovou skříňku' 
4.00*8=32,000 [O] 
Mezisoučet: N+O=208,000 [P] 
'-----------------------------------------------------------' 
Celkem: A+B+C+D+E+F+G+H+I+J+K+L+N+O=20 819,960 [Q]</t>
  </si>
  <si>
    <t>POPLATKY ZA LIKVIDACŮ ODPADŮ NEKONTAMINOVANÝCH - 17 05 04 VYTĚŽENÉ ZEMINY A HORNINY - I. TŘÍDA - TĚŽITELNOSTI VČ. DOPRAVY NA SKLÁDKU A MANIPULACE</t>
  </si>
  <si>
    <t>viz. zadávací podmínky investora' 
8.909*2.00=17,818 [A] 
Celkem: A=17,818 [B]</t>
  </si>
  <si>
    <t>POPLATKY ZA LIKVIDACŮ ODPADŮ NEKONTAMINOVANÝCH - 17 01 01 BETON Z DEMOLIC OBJEKTŮ, ZÁKLADŮ TV VČ. DOPRAVY NA SKLÁDKU A MANIPULACE</t>
  </si>
  <si>
    <t>viz. zadávací podmínky investora' 
'z vrtů pro kotvení Ok do ŽB patek' 
0.819=0,819 [A] 
Celkem: A=0,819 [B]</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</si>
  <si>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</si>
  <si>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</si>
  <si>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</si>
  <si>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</si>
  <si>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SO 03-15-02</t>
  </si>
  <si>
    <t>TNS Ostrava Svinov, stanoviště tranformátorů 110/22kV</t>
  </si>
  <si>
    <t>SO 03-15-02.1</t>
  </si>
  <si>
    <t>TNS Ostrava Svinov, stanoviště tranformátorů 110/22kV - Stavebně technické řešení</t>
  </si>
  <si>
    <t xml:space="preserve">      SO 03-15-02</t>
  </si>
  <si>
    <t xml:space="preserve">        SO 03-15-02.1</t>
  </si>
  <si>
    <t>dle grafických a textových příloh PD - část D.2.2.1' 
'Půdorysy, Řezy' 
'------------------------------------------' 
'T101_od -2,30m na -2,200m' 
(8.730*6.300)*0.10=5,500 [A] 
'T101_od -2,200m na -1,850m' 
(8.930*6.500)*0.450=26,120 [B] 
'T101_od -1,850m na -1,675m' 
'pol_632451456' 
69.336*0.175=12,134 [C] 
Mezisoučet: A+B+C=43,754 [D] 
'------------------------------------------' 
'T102_od -2,30m na -2,200m' 
(8.730*6.300)*0.10=5,500 [E] 
'T102_od -2,200m na -1,850m' 
(8.930*6.500)*0.450=26,120 [F] 
'T101_od -1,850m na -1,675m' 
'pol_632451456' 
69.336*0.175=12,134 [G] 
Mezisoučet: E+F+G=43,754 [H] 
'------------------------------------------' 
Celkem: A+B+C+E+F+G=87,508 [I]</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</si>
  <si>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</si>
  <si>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274322511</t>
  </si>
  <si>
    <t>Základy z betonu železového (bez výztuže) pasy z betonu se zvýšenými nároky na prostředí tř. C 25/30</t>
  </si>
  <si>
    <t>dle grafických a textových příloh PD - část D.2.2.1' 
'Půdorysy, Řezy' 
'------------------------------------------' 
'beton tř.: C25/30 XC4' 
'T101, od -2,200m na -1,850m' 
((10.730+6.50)*2*0.90)*0.35=10,855 [A] 
'T102, od -2,200m na -1,850m' 
((10.730+6.50)*2*0.90)*0.35=10,855 [B] 
Celkem: A+B=21,710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</si>
  <si>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</si>
  <si>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274351121</t>
  </si>
  <si>
    <t>Bednění základů pasů rovné zřízení</t>
  </si>
  <si>
    <t>dle grafických a textových příloh PD - část D.2.2.1' 
'Půdorysy, Řezy' 
'------------------------------------------' 
'pol_274322511' 
(10.855/0.900)*2=24,122 [A] 
(10.855/0.900)*2=24,122 [B] 
Celkem: A+B=48,244 [C]</t>
  </si>
  <si>
    <t>1. Ceny jsou určeny pro bednění ve volném prostranství, ve volných nebo zapažených jamách, rýhách a šachtách.  
2. Kruhové nebo obloukové bednění poloměru do 1 m se oceňuje individuálně.</t>
  </si>
  <si>
    <t>274351122</t>
  </si>
  <si>
    <t>Bednění základů pasů rovné odstranění</t>
  </si>
  <si>
    <t>274361821</t>
  </si>
  <si>
    <t>Výztuž základů pasů z betonářské oceli 10 505 (R) nebo BSt 500</t>
  </si>
  <si>
    <t>dle grafických a textových příloh PD - část D.2.2.1' 
'Základy  T101 a T102 - výkres výztuže' 
'------------------------------------------' 
1246.100*1.05*0.001=1,308 [A] 
Celkem: A=1,308 [B]</t>
  </si>
  <si>
    <t>1. Ceny platí pro desky rovné, snáběhy, hřibové nebo upnuté do žeber včetně výztuže těchto žeber.</t>
  </si>
  <si>
    <t>274362021</t>
  </si>
  <si>
    <t>Výztuž základů pasů ze svařovaných sítí z drátů typu KARI</t>
  </si>
  <si>
    <t>dle grafických a textových příloh PD - část D.2.2.1' 
'Základy  T101 a T102 - výkres výztuže' 
'------------------------------------------' 
447.600*0.001=0,448 [A] 
Celkem: A=0,448 [B]</t>
  </si>
  <si>
    <t>003</t>
  </si>
  <si>
    <t>Svislé a kompletní konstrukce</t>
  </si>
  <si>
    <t>R3893T101</t>
  </si>
  <si>
    <t>Kompletní Sestava prefa ŽB buňek T101 půdorýsný rozměr 10,03mx7,60m vč. dopravy a veškeré manipulace; D+M komplet konstr. odolná proti povětrnostním, chemickým</t>
  </si>
  <si>
    <t>M3OP</t>
  </si>
  <si>
    <t>Kompletní Sestava prefa ŽB buňek T101 půdorýsný rozměr 10,03mx7,60m vč. dopravy a veškeré manipulace; D+M komplet  
konstr. odolná proti povětrnostním, chemickým, biologickým vlivům a proti vandalismu, stupeň ochranných opatření proti vlivu bludných proudů č. 4, doprojektování, osazení, montáž a dodávka vč. věškeré manipulace a dopravy na konkrétní místo</t>
  </si>
  <si>
    <t>Sestava buněk vnější rozměr 10,03x7,60m' 
'1) Žb vany komplet'  
'2) ŽB stěny' 
'3) ŽB sloupy' 
'4) Vodotěsné utěsnění spáry' 
'5) Průchodky izolované pro zabetonování' 
'6) Otvory pro kabely' 
'7) Doprava na místo staby ' 
'8) Manipulační technika'  
'9) Montáže' 
'=====================================' 
'T101' 
(10.03*7.60)*1.60=121,965 [A] 
(10.03*7.60)*(6.533+7.065)/2=518,274 [B] 
(10.63*9.46)*(0.637+0.788)/2=71,649 [C] 
Celkem: A+B+C=711,888 [D]</t>
  </si>
  <si>
    <t>R3893T102</t>
  </si>
  <si>
    <t>Kompletní Sestava prefa ŽB buňek T102 půdorýsný rozměr 10,03mx7,60m vč. dopravy a veškeré manipulace; D+M komplet konstr. odolná proti povětrnostním, chemickým</t>
  </si>
  <si>
    <t>Kompletní Sestava prefa ŽB buňek T102 půdorýsný rozměr 10,03mx7,60m vč. dopravy a veškeré manipulace; D+M komplet  
konstr. odolná proti povětrnostním, chemickým, biologickým vlivům a proti vandalismu, stupeň ochranných opatření proti vlivu bludných proudů č. 4, doprojektování, osazení, montáž a dodávka vč. věškeré manipulace a dopravy na konkrétní místo</t>
  </si>
  <si>
    <t>Sestava buněk vnější rozměr 10,03x7,60m' 
'1) Žb vany komplet'  
'2) ŽB stěny' 
'3) ŽB sloupy' 
'4) Vodotěsné utěsnění spáry' 
'5) Průchodky izolované pro zabetonování' 
'6) Otvory pro kabely' 
'7) Doprava na místo staby' 
'8) Manipulační technika'  
'9) Montáže' 
'=====================================' 
'T102' 
(10.03*7.60)*1.60=121,965 [A] 
(10.03*7.60)*(6.533+7.065)/2=518,274 [B] 
(10.63*9.46)*(0.637+0.788)/2=71,649 [C] 
Celkem: A+B+C=711,888 [D]</t>
  </si>
  <si>
    <t>dle grafických a textových příloh PD - část D.2.2.1' 
'Půdorysy, Řezy' 
'------------------------------------------' 
'PVC chráničky 160' 
'T101' 
(0.90*0.080)*0.620=0,045 [A] 
'T102' 
(0.90*0.080)*0.620=0,045 [B] 
Celkem: A+B=0,090 [C]</t>
  </si>
  <si>
    <t>1. Ceny -1111 a -1192 lze použít i pro zřízení sběrných vrstev nad drenážními trubkami.  
2. V cenách -5111 a -1192 jsou započteny i náklady na prohození výkopku získaného při zemních pracích.</t>
  </si>
  <si>
    <t>006</t>
  </si>
  <si>
    <t>Úpravy povrchů, podlahy a osazování výplní</t>
  </si>
  <si>
    <t>622135011</t>
  </si>
  <si>
    <t>Vyrovnání nerovností podkladu vnějších omítaných ploch tmelem, tloušťky do 2 mm stěn</t>
  </si>
  <si>
    <t>porovnávací položka - lepící stěrka' 
'pol_622531011' 
408.298=408,298 [A] 
Celkem: A=408,298 [B]</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</si>
  <si>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</si>
  <si>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622531011</t>
  </si>
  <si>
    <t>Omítka tenkovrstvá silikonová vnějších ploch probarvená, včetně penetrace podkladu zrnitá, tloušťky 1,5 mm stěn</t>
  </si>
  <si>
    <t>dle grafických a textových příloh PD - část D.2.2.1' 
'Půdorysy, Řezy, Pohledy, Skladby kcí' 
'barevný odstín dle PD' 
'------------------------------------------' 
'S1_T101 od na +-0,000m na +6,533m; +7,065m' 
10.030*(6.533+7.065)=136,388 [A] 
(7.600*(6.533+7.065)/2)*2=103,345 [B] 
(7.83+5.00*2)*0.20=3,566 [C] 
-7.830*5.00=-39,150 [D] 
Mezisoučet: A+B+C+D=204,149 [E] 
'------------------------------------------' 
'S1_T102 dtto T101' 
204.149=204,149 [F] 
'------------------------------------------' 
Celkem: A+B+C+D+F=408,298 [G]</t>
  </si>
  <si>
    <t>631311124</t>
  </si>
  <si>
    <t>Mazanina z betonu prostého bez zvýšených nároků na prostředí tl. přes 80 do 120 mm tř. C 16/20</t>
  </si>
  <si>
    <t>dle grafických a textových příloh PD - část D.2.2.1' 
'Půdorysy, Řezy' 
'------------------------------------------' 
'T101_od -2,30m na -2,20m' 
((10.930+6.500)*2*1.100)*0.100=3,835 [A] 
'T102_od -2,30m na -2,20m' 
((10.930+6.500)*2*1.100)*0.100=3,835 [B] 
Celkem: A+B=7,670 [C]</t>
  </si>
  <si>
    <t>pol_631311124' 
3.835=3,835 [A] 
3.835=3,835 [B] 
Celkem: A+B=7,670 [C]</t>
  </si>
  <si>
    <t>dle grafických a textových příloh PD - část D.2.2.1' 
'Půdorysy, Řezy' 
'------------------------------------------' 
'T101_od -2,30m na -2,20m' 
((10.830+8.300)*2)*0.100=3,826 [A] 
((8.930+6.500)*2)*0.100=3,086 [B] 
Mezisoučet: A+B=6,912 [C] 
'------------------------------------------' 
'T102_od -2,30m na -2,20m' 
((10.830+8.300)*2)*0.100=3,826 [D] 
((8.930+6.500)*2)*0.100=3,086 [E] 
Mezisoučet: D+E=6,912 [F] 
'------------------------------------------' 
Celkem: A+B+D+E=13,824 [G]</t>
  </si>
  <si>
    <t>632451455</t>
  </si>
  <si>
    <t>Potěr pískocementový běžný tl. přes 40 do 50 mm tř. C 20</t>
  </si>
  <si>
    <t>dle grafických a textových příloh PD - část D.2.2.1' 
'Půdorysy, Řezy' 
'------------------------------------------' 
'T101, na -1,625m' 
9.630*7.200=69,336 [A] 
'T101, na -1,625m' 
9.630*7.200=69,336 [B] 
Celkem: A+B=138,672 [C]</t>
  </si>
  <si>
    <t>1. Ceny jsou určeny pro potěr na mazaninách nebo betonových podkladech připojený nebo plovoucí běžný (krycí nášlapný), pod tenkovrstvé podlahoviny nebo pro průmyslové podlahy (u vyšších pevností).  
2. V cenách jsou započteny i náklady na základní stržení povrchu potěru s urovnáním vibrační lištou nebo dřevěným hladítkem.  
3. Vcenách -1491 a -1492 jsou započteny i náklady za přehlazení povrchu mazaniny ocelovým hladítkem, vceně -1494 náklady na přehlazení povrchu hladičkou betonui..</t>
  </si>
  <si>
    <t>632451491</t>
  </si>
  <si>
    <t>Potěr pískocementový běžný Příplatek k cenám za úpravu povrchu přehlazením</t>
  </si>
  <si>
    <t>pol_632451456' 
69.336=69,336 [A] 
69.336=69,336 [B] 
Celkem: A+B=138,672 [C]</t>
  </si>
  <si>
    <t>009</t>
  </si>
  <si>
    <t>Ostatní konstrukce a práce, bourání</t>
  </si>
  <si>
    <t>941111121</t>
  </si>
  <si>
    <t>Montáž lešení řadového trubkového lehkého pracovního s podlahami s provozním zatížením tř. 3 do 200 kg/m2 šířky tř. W09 přes 0,9 do 1,2 m, výšky do 10 m</t>
  </si>
  <si>
    <t>T101' 
((10.03+7.60)*2+1.2*8)*8.913=399,837 [A] 
'T102 dtto T101' 
399.837=399,837 [B] 
Celkem: A+B=799,674 [C]</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</si>
  <si>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</si>
  <si>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</si>
  <si>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</si>
  <si>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</si>
  <si>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943211111</t>
  </si>
  <si>
    <t>Montáž lešení prostorového rámového lehkého pracovního s podlahami s provozním zatížením tř. 3 do 200 kg/m2, výšky do 10 m</t>
  </si>
  <si>
    <t>T101' 
(9.63*7.20)*(8.215-1.40)=472,525 [A] 
((2.76*5.78)*1.400)*2=44,668 [B] 
((2.37-0.4*2)*5.18)*1.40=11,386 [C] 
Mezisoučet: A+B+C=528,579 [D] 
'T102 dtto T101' 
528.579=528,579 [E] 
Celkem: A+B+C+E=1 057,158 [F]</t>
  </si>
  <si>
    <t>1. Montáž lešení prostorového rámového lehkého výšky přes 25 m se oceňuje individuálně.</t>
  </si>
  <si>
    <t>943211811</t>
  </si>
  <si>
    <t>Demontáž lešení prostorového rámového lehkého pracovního s podlahami s provozním zatížením tř. 3 do 200 kg/m2, výšky do 10 m</t>
  </si>
  <si>
    <t>1. Demontáž lešení prostorového rámového lehkého výšky přes 25 m se oceňuje individuálně.</t>
  </si>
  <si>
    <t>953943211</t>
  </si>
  <si>
    <t>Osazování drobných kovových předmětů kotvených do stěny hasicího přístroje</t>
  </si>
  <si>
    <t>dle grafických a textových příloh PD - část D.2.2.1' 
'4_Požárně bezpečnostní řešení' 
'Půdorysy, Řezy' 
'------------------------------------------' 
'N 1.01 – T101' 
1=1,000 [A] 
'N 1.02 – T102' 
1=1,000 [B] 
Celkem: A+B=2,000 [C]</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</si>
  <si>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</si>
  <si>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953943212</t>
  </si>
  <si>
    <t>Osazování drobných kovových předmětů kotvených do stěny skříně pro hasicí přístroj</t>
  </si>
  <si>
    <t>R44932210</t>
  </si>
  <si>
    <t>PHP hasicí přístroj s náplní CO2 s hasicím účinkem 21A (113B) vč. revize, kotvení a příslušenství</t>
  </si>
  <si>
    <t>pol_953943211' 
2=2,000 [A] 
'pol_953943212' 
2=2,000 [B] 
Celkem: A+B=4,000 [C]</t>
  </si>
  <si>
    <t>R44983135</t>
  </si>
  <si>
    <t>skříňka na hasicí přístroj uzamykatelná v provedení antivandal s prolamovacím přístupem k jejímu otevření vč. kotvení na fasádu objektu a povrchové úpravy pro v</t>
  </si>
  <si>
    <t>skříňka na hasicí přístroj uzamykatelná v provedení antivandal s prolamovacím přístupem k jejímu otevření vč. kotvení na fasádu objektu a povrchové úpravy pro venkovní použití</t>
  </si>
  <si>
    <t>pol_953943212' 
2=2,000 [A] 
Celkem: A=2,000 [B]</t>
  </si>
  <si>
    <t>R84312121</t>
  </si>
  <si>
    <t>Montáž lešení prostorového trubkového lehkého pracovního nebo podpěrného s podlahami Příplatek - pronájem lešení na nezbytně nutnou dobu pro provedení kompletní</t>
  </si>
  <si>
    <t>Montáž lešení prostorového trubkového lehkého pracovního nebo podpěrného s podlahami Příplatek - pronájem lešení na nezbytně nutnou dobu pro provedení kompletního díla</t>
  </si>
  <si>
    <t>R94111122</t>
  </si>
  <si>
    <t>Montáž lešení řadového trubkového lehkého pracovního s podlahami š 1,2m v 10m s provozním zatížením tř. 3 do 200 kg/m2 Příplatek - pronájem lešení na nezbytně n</t>
  </si>
  <si>
    <t>Montáž lešení řadového trubkového lehkého pracovního s podlahami š 1,2m v 10m s provozním zatížením tř. 3 do 200 kg/m2 Příplatek - pronájem lešení na nezbytně nutnou dobu pro provedení kompletního díla</t>
  </si>
  <si>
    <t>R95399002</t>
  </si>
  <si>
    <t>Záchytný a zádržný systém proti pádu z výšky a do hloubky vč. revize a předání do užívání; D+M komplet</t>
  </si>
  <si>
    <t>dle grafických a textových příloh PD - část D.2.2.1' 
'1.17 Záchytný systém- TZ' 
'1.18 Záchytný systém- půdorys střechy' 
'Půdorysy, Řezy; T101+T102' 
'- nerez kotvící body pro trapézový plech 290x200 mm vč. sloupku pr. 42 mm s okem' 
'kotvící body osazeny v pozitivním i negativním směru pomocí speciálních' 
'sklopných kotev z povrchu střechy' 
'oko, pérová podložka, matka, kotevní sada'  
'T101 =4kusy; T102 = 4kusy; celkem 8kusů' 
'montážní lano 23m 2x' 
'- zachycovací postroj, spoj. lano 15m a vak' 
' - skříňka pro uložení OOPP' 
'------------------------------------------' 
'T101' 
1=1,000 [A] 
'T102' 
1=1,000 [B] 
Celkem: A+B=2,000 [C]</t>
  </si>
  <si>
    <t>R95500002</t>
  </si>
  <si>
    <t>Ucpávky protipožární, proti tlakové vodě, kombinace protipožární a proti tlakové vodě dle PD; D+M komplet</t>
  </si>
  <si>
    <t>POŽÁRNĚ BEZPEČNOSTNÍ ZAŘÍZENÍ - NOVÁ ZAŘÍZENÍ' 
'půdorys, řezy, detaily' 
'dle grafických a textových přáloh PD' 
'_protipožární ucpávky' 
'_ucpávky proti tlakové vodě' 
'_ucpávky kombinované protipožární a proti tlakové vodě' 
'--------------------------------------------------------' 
'T101' 
1=1,000 [A] 
'T102' 
1=1,000 [B] 
Celkem: A+B=2,000 [C]</t>
  </si>
  <si>
    <t>R95500201</t>
  </si>
  <si>
    <t>Nápisy na dveře a vrata dle PD; D+M komplet</t>
  </si>
  <si>
    <t>T101' 
1+1=2,000 [A] 
'T102' 
1+1=2,000 [B] 
Celkem: A+B=4,000 [C]</t>
  </si>
  <si>
    <t>R95500202</t>
  </si>
  <si>
    <t>Tabulky pro označení hasicích přístrojů dle PD; D+M komplet</t>
  </si>
  <si>
    <t>dle grafických a textových příloh PD - část D.2.2.1' 
'Požárně bezpečnostní řešení' 
'Půdorysy, Řezy' 
'------------------------------------------' 
'T101' 
2=2,000 [A] 
'T102' 
2=2,000 [B] 
Celkem: A+B=4,000 [C]</t>
  </si>
  <si>
    <t>R95520011</t>
  </si>
  <si>
    <t>T101' 
1=1,000 [A] 
'T102' 
1=1,000 [B] 
Celkem: A+B=2,000 [C]</t>
  </si>
  <si>
    <t>R95524001</t>
  </si>
  <si>
    <t>R95550001</t>
  </si>
  <si>
    <t>Průchodky odolné proti oleji a ropným látkám dle PD; D+M komplet</t>
  </si>
  <si>
    <t>711161112</t>
  </si>
  <si>
    <t>Izolace proti zemní vlhkosti a beztlakové vodě nopovými fóliemi na ploše vodorovné V vrstva ochranná, odvětrávací a drenážní výška nopku 8,0 mm, tl. fólie do 0,</t>
  </si>
  <si>
    <t>Izolace proti zemní vlhkosti a beztlakové vodě nopovými fóliemi na ploše vodorovné V vrstva ochranná, odvětrávací a drenážní výška nopku 8,0 mm, tl. fólie do 0,6 mm</t>
  </si>
  <si>
    <t>dle grafických a textových příloh PD - část D.2.2.1' 
'Půdorysy, Řezy' 
'------------------------------------------' 
'S4_T101_svislá plocha' 
'T101 od -1,855m na -1,070m' 
(10.030+7.600)*2*0.785=27,679 [A] 
'------------------------------------------' 
'S4_T102 dtto T101_svislá plocha' 
'T102 od -1,855m na -1,070m' 
27.679=27,679 [B] 
'------------------------------------------' 
Celkem: A+B=55,358 [C]</t>
  </si>
  <si>
    <t>711161383</t>
  </si>
  <si>
    <t>Izolace proti zemní vlhkosti a beztlakové vodě nopovými fóliemi ostatní ukončení izolace lištou</t>
  </si>
  <si>
    <t>dle grafických a textových příloh PD - část D.2.2.1' 
'Půdorysy, Řezy' 
'------------------------------------------' 
'S4_T101_svislá plocha' 
'T101 na -1,070m' 
(10.030+7.600)*2=35,260 [A] 
'------------------------------------------' 
'S4_T102 dtto T101_svislá plocha' 
'T102 na -1,070m' 
35.260=35,260 [B] 
'------------------------------------------' 
Celkem: A+B=70,520 [C]</t>
  </si>
  <si>
    <t>711161386</t>
  </si>
  <si>
    <t>Izolace proti zemní vlhkosti a beztlakové vodě nopovými fóliemi ostatní tvarovka připevněná k fóliím samolepící páskou, rohová</t>
  </si>
  <si>
    <t>dle grafických a textových příloh PD - část D.2.2.1' 
'Půdorysy, Řezy' 
'------------------------------------------' 
'S4_T101_svislá plocha' 
4=4,000 [A] 
'------------------------------------------' 
'S4_T102 dtto T101_svislá plocha' 
4=4,000 [B] 
'------------------------------------------' 
Celkem: A+B=8,000 [C]</t>
  </si>
  <si>
    <t>711413111</t>
  </si>
  <si>
    <t>Izolace proti povrchové a podpovrchové vodě natěradly a tmely za studena na ploše vodorovné V těsnicí hmotou dvousložkovou bitumenovou</t>
  </si>
  <si>
    <t>dle grafických a textových příloh PD - část D.2.2.1' 
'Půdorysy, Řezy' 
'------------------------------------------' 
'T101_vodororovná plocha' 
'T101_na -1,630m' 
6.300*7.140=44,982 [A] 
'T101 na -1,885m' 
10.730*8.300-8.930*6.500=31,014 [B] 
'T101 na -2,205m' 
10.930*8.500-8.730*6.300=37,906 [C] 
Mezisoučet: A+B+C=113,902 [D] 
'------------------------------------------' 
'T102 dtto T101_vodororovná plocha' 
'T102_na -1,630m' 
44.982=44,982 [E] 
'T102 na -1,885m' 
31.014=31,014 [F] 
'T102 na -2,205m' 
37.906=37,906 [G] 
Mezisoučet: E+F+G=113,902 [H] 
'------------------------------------------' 
Celkem: A+B+C+E+F+G=227,804 [I]</t>
  </si>
  <si>
    <t>711413121</t>
  </si>
  <si>
    <t>Izolace proti povrchové a podpovrchové vodě natěradly a tmely za studena na ploše svislé S těsnicí hmotou dvousložkovou bitumenovou</t>
  </si>
  <si>
    <t>dle grafických a textových příloh PD - část D.2.2.1' 
'Půdorysy, Řezy' 
'------------------------------------------' 
'T101_svislá plocha' 
'T101 od -1,855m na -1,630m' 
(8.930+6.500)*2*0.225=6,944 [A] 
'T101 od -2,205m na -1,855m' 
(8.730+6.300)*2*0.350=10,521 [B] 
(10.930+8.300)*2*0.350=13,461 [C] 
'T101 od -1,855m na -0,770m' 
(10.030+7.600)*2*1.115=39,315 [D] 
Mezisoučet: A+B+C+D=70,241 [E] 
'------------------------------------------' 
'T102 dtto T101_svislá plocha' 
'T101 od -1,855m na -1,630m' 
6.944=6,944 [F] 
'T101 od -2,205m na -1,855m' 
10.521+13.461=23,982 [G] 
'T101 od -1,855m na -0,770m' 
39.315=39,315 [H] 
Mezisoučet: F+G+H=70,241 [I] 
'------------------------------------------' 
Celkem: A+B+C+D+F+G+H=140,482 [J]</t>
  </si>
  <si>
    <t>R71199002</t>
  </si>
  <si>
    <t>Provedení veškerých detailů izolací vč. jištění, zpětných spojů, prostupú, opracování, límců, přírub apod.; D+M komplet</t>
  </si>
  <si>
    <t>dle grafických a textových příloh PD' 
'pro PSV' 
'----------------------------' 
'T101' 
1=1,000 [A] 
'T102' 
1=1,000 [B] 
Celkem: A+B=2,000 [C]</t>
  </si>
  <si>
    <t>751</t>
  </si>
  <si>
    <t>Vzduchotechnika</t>
  </si>
  <si>
    <t>751398054</t>
  </si>
  <si>
    <t>Montáž ostatních zařízení protidešťové žaluzie nebo žaluziové klapky na čtyřhranné potrubí, průřezu přes 0,450 do 0,600 m2</t>
  </si>
  <si>
    <t>D.2.2.1; 1.16_Výpis zámečnických výrobků' 
'-----------------------------------------------------' 
'Z/2' 
8=8,000 [A] 
Celkem: A=8,000 [B]</t>
  </si>
  <si>
    <t>751398055</t>
  </si>
  <si>
    <t>Montáž ostatních zařízení protidešťové žaluzie nebo žaluziové klapky na čtyřhranné potrubí, průřezu přes 0,600 do 0,750 m2</t>
  </si>
  <si>
    <t>D.2.2.1; 1.16_Výpis zámečnických výrobků' 
'-----------------------------------------------------' 
'Z/1' 
16=16,000 [A] 
Celkem: A=16,000 [B]</t>
  </si>
  <si>
    <t>998751101</t>
  </si>
  <si>
    <t>Přesun hmot pro vzduchotechniku stanovený z hmotnosti přesunovaného materiálu vodorovná dopravní vzdálenost do 100 m v objektech výšky do 12 m</t>
  </si>
  <si>
    <t>R42972Z01</t>
  </si>
  <si>
    <t>Z1_protidešťová větrací žaluzie s osazovacím rámem1000x700mm s filtrem z netkané textilie (syntetická vlákna), vč. finální povrchové úpravy žárově zinkováno+prá</t>
  </si>
  <si>
    <t>Z1_protidešťová větrací žaluzie s osazovacím rámem1000x700mm s filtrem z netkané textilie (syntetická vlákna), vč. finální povrchové úpravy žárově zinkováno+práškové lakování, odstín dle PD</t>
  </si>
  <si>
    <t>R42972Z02</t>
  </si>
  <si>
    <t>Z2_protidešťová větrací žaluzie s osazovacím rámem1000x500mm s filtrem z netkané textilie (syntetická vlákna), vč. finální povrchové úpravy žárově zinkováno+prá</t>
  </si>
  <si>
    <t>Z2_protidešťová větrací žaluzie s osazovacím rámem1000x500mm s filtrem z netkané textilie (syntetická vlákna), vč. finální povrchové úpravy žárově zinkováno+práškové lakování, odstín dle PD</t>
  </si>
  <si>
    <t>D.2.2.1; 1.16_Výpis zámečnických výrobků' 
'-----------------------------------------------------' 
'Z2' 
8=8,000 [A] 
Celkem: A=8,000 [B]</t>
  </si>
  <si>
    <t>764</t>
  </si>
  <si>
    <t>Konstrukce klempířské</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</si>
  <si>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</si>
  <si>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</si>
  <si>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</si>
  <si>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R764213K4</t>
  </si>
  <si>
    <t>Oplechování střešních prvků z pozinkovaného plechu sněhový zachytávač průbežný dvoutrubkový (pozink+vypalovací barva) vč. podkladního plechu; D+M komplet</t>
  </si>
  <si>
    <t>D.2.2.1; 1.15_Výpis PSV' 
'-----------------------------------------------------' 
'K/4_T101' 
10.000=10,000 [A] 
'K/4_T102' 
10.000=10,000 [B] 
Celkem: A+B=20,000 [C]</t>
  </si>
  <si>
    <t>R764222K3</t>
  </si>
  <si>
    <t>Oplechování střešních prvků z hliníkového plechu štítu závětrnou lištou rš 520 mm s lakovaným povrchem; D+M komplet</t>
  </si>
  <si>
    <t>D.2.2.1; 1.15_Výpis PSV' 
'-----------------------------------------------------' 
'K/3_T101' 
20.00=20,000 [A] 
'K/3_T102' 
20.00=20,000 [B] 
Celkem: A+B=40,000 [C]</t>
  </si>
  <si>
    <t>R764528K1</t>
  </si>
  <si>
    <t>Žlab podokapní z hliníkového plechu včetně háků a čel půlkruhový rš 280 mm s lakovaným povrchem; D+M komplet</t>
  </si>
  <si>
    <t>D.2.2.1; 1.15_Výpis PSV' 
'-----------------------------------------------------' 
'K/1_T101' 
10.600=10,600 [A] 
'K/1_T102' 
10.600=10,600 [B] 
Celkem: A+B=21,200 [C]</t>
  </si>
  <si>
    <t>R764528K2</t>
  </si>
  <si>
    <t>Svody kruhové včetně objímek, kolen, odskoků z Al plechu průměru 100 mm s lakovaným povrchem vč. žlabových kotlíků, příslušenství, kotevních a spojovacích prvků</t>
  </si>
  <si>
    <t>Svody kruhové včetně objímek, kolen, odskoků z Al plechu průměru 100 mm s lakovaným povrchem vč. žlabových kotlíků, příslušenství, kotevních a spojovacích prvků; D+M komplet</t>
  </si>
  <si>
    <t>D.2.2.1; 1.15_Výpis PSV' 
'-----------------------------------------------------' 
'K/2_T101, 1kus žlabový kotlík' 
8.500=8,500 [A] 
'K/2_T102, 1kus žlabový kotlík' 
8.500=8,500 [B] 
Celkem: A+B=17,000 [C]</t>
  </si>
  <si>
    <t>998767102</t>
  </si>
  <si>
    <t>Přesun hmot pro zámečnické konstrukce stanovený z hmotnosti přesunovaného materiálu vodorovná dopravní vzdálenost do 50 m v objektech výšky přes 6 do 12 m</t>
  </si>
  <si>
    <t>R767122Z5</t>
  </si>
  <si>
    <t>Z5_Zakrytí mezistřešního prostoru tahokovem TR 6x3 tl. 0,5mm vč. lemovacího rámečku 20/30mm, kotveno k ocelové konstrukci střechy, materiál hliník; D+M komplet</t>
  </si>
  <si>
    <t>D.2.2.1; 1.16_Výpis zámečnických výrobků' 
'-----------------------------------------------------' 
'Z/5_T101+T102' 
(0.632*(9.705+7.30*2))*2=30,722 [A] 
Celkem: A=30,722 [B]</t>
  </si>
  <si>
    <t>R76721101</t>
  </si>
  <si>
    <t>Ocelová konstrukce schodiště a rampy RV01, demontovatelné zábradlí, vč. kotvení, příslušenství a předepsané povrchové úpravy (žárově zinkováno) D+M komplet</t>
  </si>
  <si>
    <t>dle grafických a textových příloh PD - část D.2.2.1' 
'1.21_Výkres oc. kce - schodiště a rampy RV 01' 
'------------------------------------------' 
192.733+93.560+32.700=318,993 [A] 
((0.90*0.305)*46.175)*5=63,375 [B] 
Celkem: A+B=382,368 [C]</t>
  </si>
  <si>
    <t>R76721102</t>
  </si>
  <si>
    <t>Ocelová konstrukce schodiště a rampy RV02, demontovatelné zábradlí, vč. kotvení, příslušenství a předepsané povrchové úpravy (žárově zinkováno) D+M komplet</t>
  </si>
  <si>
    <t>dle grafických a textových příloh PD - část D.2.2.1' 
'1.22_Výkres oc. kce - schodiště a rampy RV 02' 
'------------------------------------------' 
192.733+93.560+32.700=318,993 [A] 
((0.90*0.305)*46.175)*5=63,375 [B] 
Celkem: A+B=382,368 [C]</t>
  </si>
  <si>
    <t>R76739001</t>
  </si>
  <si>
    <t>Ocelová konstrukce pro T101 (střecha)vč. kotvení, příslušenství a předpsané povrchové úpravy (protikorozní nátěrový systém ONS 01, životnost velmi vysoká); D+M</t>
  </si>
  <si>
    <t>Ocelová konstrukce pro T101 (střecha)vč. kotvení, příslušenství a předpsané povrchové úpravy (protikorozní nátěrový systém ONS 01, životnost velmi vysoká); D+M komplet</t>
  </si>
  <si>
    <t>dle grafických a textových příloh PD - část D.2.2.1' 
'1.23_Výkres oc. kce pro T101-půdorys a řezy v úrovni střechy' 
'------------------------------------------' 
5001.566=5 001,566 [A] 
Celkem: A=5 001,566 [B]</t>
  </si>
  <si>
    <t>R76739002</t>
  </si>
  <si>
    <t>Ocelová konstrukce pro T102 (střecha)vč. kotvení, příslušenství a předpsané povrchové úpravy (protikorozní nátěrový systém ONS 01, životnost velmi vysoká); D+M</t>
  </si>
  <si>
    <t>Ocelová konstrukce pro T102 (střecha)vč. kotvení, příslušenství a předpsané povrchové úpravy (protikorozní nátěrový systém ONS 01, životnost velmi vysoká); D+M komplet</t>
  </si>
  <si>
    <t>dle grafických a textových příloh PD - část D.2.2.1' 
'1.24_Výkres oc. kce pro T102-půdorys a řezy v úrovni střechy' 
'------------------------------------------' 
5001.566=5 001,566 [A] 
Celkem: A=5 001,566 [B]</t>
  </si>
  <si>
    <t>R767391K5</t>
  </si>
  <si>
    <t>K/5_Krytina z tvarovaných plechů žárově zinkováno (trapézový plech TR 55/250/0,88) vč. utěsnění spojů páskou, spojovacích prostředků, kotvení a příslušenství;D+</t>
  </si>
  <si>
    <t>K/5_Krytina z tvarovaných plechů žárově zinkováno (trapézový plech TR 55/250/0,88) vč. utěsnění spojů páskou, spojovacích prostředků, kotvení a příslušenství;D+M komplet</t>
  </si>
  <si>
    <t>D.2.2.1; 1.15_Výpis PSV' 
'-----------------------------------------------------' 
'K/5_T101'' 
108.000=108,000 [A] 
'K/5_T102'' 
108.000=108,000 [B] 
Celkem: A+B=216,000 [C]</t>
  </si>
  <si>
    <t>R767510Z8</t>
  </si>
  <si>
    <t>Z8_Zakrytí kabelového prostoru pochozími pororošty oka 34/38 vč. lemování L 100/100/6mm, kotvení po obvodu (á 300mm) ,vstupních poklopů s rámem L 100/100/6mm; m</t>
  </si>
  <si>
    <t>Z8_Zakrytí kabelového prostoru pochozími pororošty oka 34/38 vč. lemování L 100/100/6mm, kotvení po obvodu (á 300mm) ,vstupních poklopů s rámem L 100/100/6mm; materiál ocel žárově zinkovaná protiskluz ; D+M komplet</t>
  </si>
  <si>
    <t>D.2.2.1; 1.16_Výpis zámečnických výrobků' 
'-----------------------------------------------------' 
'Z8_T101+T102' 
10.000+10.000=20,000 [A] 
Celkem: A=20,000 [B]</t>
  </si>
  <si>
    <t>R7676401L</t>
  </si>
  <si>
    <t>1L_Dveře hliníkové 1kř 800x1970mm vnější plné pravé otočné (U dveří max 1,2W/m2K) s požární odolností EI 90 DP1, tř. bezpečnosti 2, vč. kování klika+klika, anti</t>
  </si>
  <si>
    <t>1L_Dveře hliníkové 1kř 800x1970mm vnější plné pravé otočné (U dveří max 1,2W/m2K) s požární odolností EI 90 DP1, tř. bezpečnosti 2, vč. kování klika+klika, antipanikové kování, typové zárubně (U dveří max 1,2W/m2K); D+M komplet</t>
  </si>
  <si>
    <t>D.2.2.1; 1.15_Výpis prvků PSV' 
'-----------------------------------------------------' 
'1/L_T102' 
1=1,000 [A] 
Celkem: A=1,000 [B]</t>
  </si>
  <si>
    <t>R7676401P</t>
  </si>
  <si>
    <t>1P_Dveře hliníkové 1kř 800x1970mm vnější plné pravé otočné (U dveří max 1,2W/m2K) s požární odolností EI 90 DP1, tř. bezpečnosti 2, vč. kování klika+klika, anti</t>
  </si>
  <si>
    <t>1P_Dveře hliníkové 1kř 800x1970mm vnější plné pravé otočné (U dveří max 1,2W/m2K) s požární odolností EI 90 DP1, tř. bezpečnosti 2, vč. kování klika+klika, antipanikové kování, typové zárubně (U dveří max 1,2W/m2K); D+M komplet</t>
  </si>
  <si>
    <t>D.2.2.1; 1.15_Výpis prvků PSV' 
'-----------------------------------------------------' 
'1/P_T101' 
1=1,000 [A] 
Celkem: A=1,000 [B]</t>
  </si>
  <si>
    <t>R76765302</t>
  </si>
  <si>
    <t>2_Vrata rolovací na hřídelový elelktopohon 7830x5000mm ocelová pozinkovaná (žárový zinek s ochranným lakem), třída krytí IP 54, dvoustěnný ocelový profil s výpl</t>
  </si>
  <si>
    <t>2_Vrata rolovací na hřídelový elelktopohon 7830x5000mm ocelová pozinkovaná (žárový zinek s ochranným lakem), třída krytí IP 54, dvoustěnný ocelový profil s výplní z tvrzené PUR pěny bez FKCW spojené dohromady formovanými panty, vodící lišty AL profily s kartáčovým těsněním (tažné pružiny ve vodicích lištách podporuje manuální otevírání a zavírání ), plynulý rozjezd a dojezd, odolnost proti větru dle DIN EN 12424-tř. 2í; D+M komplet</t>
  </si>
  <si>
    <t>D.2.2.1; 1.15_Výpis prvků PSV' 
'-----------------------------------------------------' 
'2_T101' 
1=1,000 [A] 
'2_T102' 
1=1,000 [B] 
Celkem: A+B=2,000 [C]</t>
  </si>
  <si>
    <t>R767832Z3</t>
  </si>
  <si>
    <t>Z3_Žebřík venkovní s přímým výstupem a ochranným košem z oceli šířky 600mm (nosné profily L 50/50/5mm, příčle pr. 20mm) vč. kotvení do střechy a ŽB stěny, povrc</t>
  </si>
  <si>
    <t>Z3_Žebřík venkovní s přímým výstupem a ochranným košem z oceli šířky 600mm (nosné profily L 50/50/5mm, příčle pr. 20mm) vč. kotvení do střechy a ŽB stěny, povrchová úprava žárově zinkováno; D+M komplet</t>
  </si>
  <si>
    <t>D.2.2.1; 1.16_Výpis zámečnických výrobků' 
'délka ochranného koše 6,900m' 
'-----------------------------------------------------' 
'Z3_T101+T102' 
9.400*2=18,800 [A] 
Celkem: A=18,800 [B]</t>
  </si>
  <si>
    <t>R76799012</t>
  </si>
  <si>
    <t>Zhášecí panely (rošty) z plechových profilů s přivařenou drátěnou sítí, výplň granulátemze skleněné pěny+nosníky L 60/60/6mm, povrchová úprava žárově zinkováno;</t>
  </si>
  <si>
    <t>Zhášecí panely (rošty) z plechových profilů s přivařenou drátěnou sítí, výplň granulátemze skleněné pěny+nosníky L 60/60/6mm, povrchová úprava žárově zinkováno; D+M komplet</t>
  </si>
  <si>
    <t>dle grafických a textových příloh PD - část D.2.2.1' 
'Půdorysy, Řezy, Skladba konstrukcí' 
'------------------------------------------' 
'P1_T101' 
41.200=41,200 [A] 
'P1_T102' 
41.200=41,200 [B] 
Celkem: A+B=82,400 [C]</t>
  </si>
  <si>
    <t>R76799Z04</t>
  </si>
  <si>
    <t>Z4_ Zábrany proti pádu osob vč. kotvení do stavebních kcí, svařovaní, řezání atd. a finální povrchové úpravy žárově zinkováno; D+M komplet</t>
  </si>
  <si>
    <t>D.2.2.1; 1.16_Výpis zámečnických výrobků' 
'-----------------------------------------------------' 
'Z4 - Zábrana proti pádu' 
130.00*2=260,000 [A] 
Celkem: A=260,000 [B]</t>
  </si>
  <si>
    <t>R76799Z06</t>
  </si>
  <si>
    <t>Z6_Vstupy do jímek a kabelových prostorů ocel. konstrukce žárově zinkovaná (nástupní tyč dl. 1300mm, stupadla 4ks/1kus vstupu) vč. kotvení do ŽB stěn; D+M kompl</t>
  </si>
  <si>
    <t>Z6_Vstupy do jímek a kabelových prostorů ocel. konstrukce žárově zinkovaná (nástupní tyč dl. 1300mm, stupadla 4ks/1kus vstupu) vč. kotvení do ŽB stěn; D+M komplet</t>
  </si>
  <si>
    <t>D.2.2.1; 1.16_Výpis zámečnických výrobků' 
'-----------------------------------------------------' 
'Z6_T101' 
4=4,000 [A] 
'Z6_T101' 
4=4,000 [B] 
Celkem: A+B=8,000 [C]</t>
  </si>
  <si>
    <t>R76799Z09</t>
  </si>
  <si>
    <t>Z9_Ocelový lístkový plech tl. 5mm vč. povrchové úpravy žárově zinkováno; D+M komplet</t>
  </si>
  <si>
    <t>D.2.2.1; 1.16_Výpis zámečnických výrobků' 
'-----------------------------------------------------' 
'Z09_T101+T102' 
5.000+5.000=10,000 [A] 
Celkem: A=10,000 [B]</t>
  </si>
  <si>
    <t>R76799Z11</t>
  </si>
  <si>
    <t>Z11_Ocelová konstrukce pro kladkostroj ocelové profily IPE vč. kotvení a příslušenství, povrchová úprava žárově zinkováno; D+M komplet</t>
  </si>
  <si>
    <t>D.2.2.1; 1.16_Výpis zámečnických výrobků' 
'-----------------------------------------------------' 
'Z11_T101, IPE 100' 
110/2=55,000 [A] 
'Z11_T101, IPE 180' 
509/2=254,500 [B] 
Mezisoučet: A+B=309,500 [C] 
'Z11_T102, IPE 100' 
110/2=55,000 [D] 
'Z11_T102, IPE 180' 
509/2=254,500 [E] 
Mezisoučet: D+E=309,500 [F] 
Celkem: A+B+D+E=619,000 [G]</t>
  </si>
  <si>
    <t>R76799Z12</t>
  </si>
  <si>
    <t>Z12_Překlenutí kabelového prostoru - kolejnice S49+HEA 160+L80/8010mm vč. kotvení, lemování a povrchové úpravy (délky kotev a lepidlo dle vybraného výrobce, max</t>
  </si>
  <si>
    <t>Z12_Překlenutí kabelového prostoru - kolejnice S49+HEA 160+L80/8010mm vč. kotvení, lemování a povrchové úpravy (délky kotev a lepidlo dle vybraného výrobce, max. únosnost ve smyku); D+M komplet</t>
  </si>
  <si>
    <t>D.2.2.1; 1.16_Výpis zámečnických výrobků' 
'-----------------------------------------------------' 
'Z12_T101+T102' 
'S49' 
600.00=600,000 [A] 
'HEA 160' 
135.000=135,000 [B] 
'L 80/80/10mm' 
25.000=25,000 [C] 
Celkem: A+B+C=760,000 [D]</t>
  </si>
  <si>
    <t>783</t>
  </si>
  <si>
    <t>Dokončovací práce - nátěry</t>
  </si>
  <si>
    <t>783823103</t>
  </si>
  <si>
    <t>Penetrační nátěr omítek hladkých betonových povrchů akrylátový s plnivem</t>
  </si>
  <si>
    <t>pol_622531011' 
408.298=408,298 [A] 
'pol_783827105' 
75.456=75,456 [B] 
Celkem: A+B=483,754 [C]</t>
  </si>
  <si>
    <t>783827105</t>
  </si>
  <si>
    <t>Krycí (ochranný ) nátěr omítek jednonásobný hladkých betonových povrchů nebo povrchů z desek na bázi dřeva (dřevovláknitých apod.) silikonový</t>
  </si>
  <si>
    <t>dle grafických a textových příloh PD - část D.2.2.1' 
'Půdorysy, Řezy, Pohledy, Skladby kcí' 
'barevný odstín dle PD' 
'------------------------------------------' 
'S2_T101 od -1,070m na +-0,000m' 
(10.030+7.600)*2*1.070=37,728 [A] 
'------------------------------------------' 
'S2_T102 dtto T101' 
37.728=37,728 [B] 
'------------------------------------------' 
Celkem: A+B=75,456 [C]</t>
  </si>
  <si>
    <t>783827109</t>
  </si>
  <si>
    <t>Krycí (ochranný ) nátěr omítek jednonásobný hladkých betonových povrchů nebo povrchů z desek na bázi dřeva (dřevovláknitých apod.) Příplatek k cenám -7101 až -7</t>
  </si>
  <si>
    <t>Krycí (ochranný ) nátěr omítek jednonásobný hladkých betonových povrchů nebo povrchů z desek na bázi dřeva (dřevovláknitých apod.) Příplatek k cenám -7101 až -7105 za biocidní přísadu</t>
  </si>
  <si>
    <t>pol_783827105' 
75.456=75,456 [A] 
Celkem: A=75,456 [B]</t>
  </si>
  <si>
    <t>783846503</t>
  </si>
  <si>
    <t>Antigraffiti preventivní nátěr omítek hladkých betonových povrchů trvalý pro opakované odstraňování graffiti v počtu do 100 cyklů</t>
  </si>
  <si>
    <t>R78393710</t>
  </si>
  <si>
    <t>Oleji odolný nátěr jednonásobný vč. přípravy podkladu a penetrace; D+M komplet</t>
  </si>
  <si>
    <t>dle grafických a textových příloh PD - část D.2.2.1' 
'Půdorysy, Řezy, Pohledy, Skladby kcí' 
'------------------------------------------' 
'P3_T101; P3, S3' 
(2.76*5.78)*2=31,906 [A] 
((2.76+5.78)*2*1.40)*2=47,824 [B] 
2.78*5.78-0.4*0.665*4+0.4*0.68*2-2.37*0.68+1.57*0.08=14,062 [C] 
((2.78+5.78)*2+0.68*4+0.08*2)*1.400=28,000 [D] 
Mezisoučet: A+B+C+D=121,792 [E] 
'P3_T102; P3, S3 = dtto T101' 
31.906+47.824+14.062+28.00=121,792 [F] 
Celkem: A+B+C+D+F=243,584 [G]</t>
  </si>
  <si>
    <t>784</t>
  </si>
  <si>
    <t>Dokončovací práce - malby a tapety</t>
  </si>
  <si>
    <t>784111005</t>
  </si>
  <si>
    <t>Oprášení (ometení) podkladu v místnostech výšky přes 5,00 m</t>
  </si>
  <si>
    <t>S1_T101' 
9.63*(6.533+7.065)=130,949 [A] 
(7.20*(6.533+7.065)/2)*2=97,906 [B] 
-(7.830*5.00)+4.00=-35,150 [C] 
Mezisoučet: A+B+C=193,705 [D] 
'S1_T102 dtto T101' 
193.705=193,705 [E] 
Celkem: A+B+C+E=387,410 [F]</t>
  </si>
  <si>
    <t>784181115</t>
  </si>
  <si>
    <t>Penetrace podkladu jednonásobná základní silikátová v místnostech výšky přes 5,00 m</t>
  </si>
  <si>
    <t>784211115</t>
  </si>
  <si>
    <t>Malby z malířských směsí otěruvzdorných za mokra dvojnásobné, bílé za mokra otěruvzdorné velmi dobře v místnostech výšky přes 5,00 m</t>
  </si>
  <si>
    <t>M33</t>
  </si>
  <si>
    <t>Montáže dopr.zaříz.,sklad. zař. a váh</t>
  </si>
  <si>
    <t>R33000001</t>
  </si>
  <si>
    <t>Ruční kladkostroj s čelním kolem, robustní celoocelové těleso, ložiska pro poháněcí pastorek, řetězové kolo a převodovka, zdvih 3m, pojistka proti přetížení, po</t>
  </si>
  <si>
    <t>Ruční kladkostroj s čelním kolem, robustní celoocelové těleso, ložiska pro poháněcí pastorek, řetězové kolo a převodovka, zdvih 3m, pojistka proti přetížení, počet nosných řetězů 1kus, nosnost 500kg; vč. dopravy a veškeré manipulace; D+M komplet</t>
  </si>
  <si>
    <t>D.2.2.1; 1.16_Výpis zámečnických výrobků' 
'-----------------------------------------------------' 
'Z11_T101' 
1=1,000 [A] 
'Z11_T102' 
1=1,000 [B] 
Celkem: A+B=2,000 [C]</t>
  </si>
  <si>
    <t>M46</t>
  </si>
  <si>
    <t>34571369</t>
  </si>
  <si>
    <t>trubka elektroinstalační HDPE tuhá dvouplášťová korugovaná D 150/175mm</t>
  </si>
  <si>
    <t>pol_460520166' 
4.400*1.1364=5,000 [A] 
Celkem: A=5,000 [B]</t>
  </si>
  <si>
    <t>460520166</t>
  </si>
  <si>
    <t>Montáž trubek ochranných uložených volně do rýhy plastových tuhých,vnitřního průměru přes 133 do 172 mm</t>
  </si>
  <si>
    <t>dle grafických a textových příloh PD - část D.2.2.1' 
'Půdorysy, Řezy' 
'------------------------------------------' 
'PVC chráničky 160' 
'T101' 
1.100*2=2,200 [A] 
'T102' 
1.100*2=2,200 [B] 
Celkem: A+B=4,400 [C]</t>
  </si>
  <si>
    <t>460521111</t>
  </si>
  <si>
    <t>Těleso trubkového kabelovodu z prostého betonu tř. C 16/20 v otevřeném výkopu</t>
  </si>
  <si>
    <t>dle grafických a textových příloh PD - část D.2.2.1' 
'Půdorysy, Řezy' 
'------------------------------------------' 
'PVC chráničky 160' 
'T101' 
(0.90*0.40)*0.620=0,223 [A] 
'T102' 
(0.90*0.40)*0.620=0,223 [B] 
Celkem: A+B=0,446 [C]</t>
  </si>
  <si>
    <t>1. V cenách jsou započteny i náklady na:  
a) vyrovnání povrchu mezivrstev,  
b) úpravu krycí desky nad tělesem kabelovodu.  
2. V cenách nejsou započteny náklady na trubky tělesa.  
3. Množství betonu se určuje v m3 objemu tělesa kabelovodu; od celkového objemu se odečítá vnější objem trubek.</t>
  </si>
  <si>
    <t>460521511</t>
  </si>
  <si>
    <t>Bednění stěn tělesa kabelovodu trubkového v otevřeném výkopu</t>
  </si>
  <si>
    <t>dle grafických a textových příloh PD - část D.2.2.1' 
'Půdorysy, Řezy' 
'------------------------------------------' 
'PVC chráničky 160' 
'T101' 
(0.40*2)*0.620=0,496 [A] 
'T102' 
(0.40*2)*0.620=0,496 [B] 
Celkem: A+B=0,992 [C]</t>
  </si>
  <si>
    <t>1. V ceně jsou započteny i náklady na odbednění.  
2. Množsví bednění se určuje v m2 obedňované plochy konstrukce; od celkové plochy bednění se odečítá plochy otvorů jednotlivě větší než 2,5 m2.</t>
  </si>
  <si>
    <t>SO 03-15-02.2</t>
  </si>
  <si>
    <t>TNS Ostrava Svinov, stanoviště transformátorů 110/22kV - um. osvětlení a vnitřní silnoproudé rozvody</t>
  </si>
  <si>
    <t xml:space="preserve">        SO 03-15-02.2</t>
  </si>
  <si>
    <t>viz. příloha 3' 
40.000=40,000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</si>
  <si>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</si>
  <si>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viz. příloha 3' 
180.000=180,000 [A]</t>
  </si>
  <si>
    <t>předpokládané množství' 
1.000=1,000 [A]</t>
  </si>
  <si>
    <t>703752</t>
  </si>
  <si>
    <t>PROTIPOŽÁRNÍ UCPÁVKA STĚNOU/STROPEM, TL DO 50CM, DO EI 90 MIN.</t>
  </si>
  <si>
    <t>předpokládané množství' 
0.500=0,500 [A]</t>
  </si>
  <si>
    <t>předpokládané množství' 
30.000=30,000 [A]</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</si>
  <si>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</si>
  <si>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Elektroinstalační zařízení, hromosvod - elektro</t>
  </si>
  <si>
    <t>741171</t>
  </si>
  <si>
    <t>KRABICE (ROZVODKA) INSTALAČNÍ KABELOVÁ VE VYŠŠÍM KRYTÍ - MIN. IP 44 VČETNĚ PRŮCHODEK PRÁZDNÁ</t>
  </si>
  <si>
    <t>viz. příloha 3' 
4=4,000 [A]</t>
  </si>
  <si>
    <t>1. Položka obsahuje: – přípravu podkladu pro osazení – veškerý materiál a práce pro upevnění nebo uchycení krabice2. Položka neobsahuje: X3. Způsob měření:Udává se počet kusů kompletní konstrukce nebo práce.</t>
  </si>
  <si>
    <t>741172</t>
  </si>
  <si>
    <t>KRABICE (ROZVODKA) INSTALAČNÍ KABELOVÁ VE VYŠŠÍM KRYTÍ - MIN. IP 44 VČETNĚ PRŮCHODEK SE SVORKAMI 3-F DO 10 MM2</t>
  </si>
  <si>
    <t>viz. příloha 3' 
8=8,000 [A]</t>
  </si>
  <si>
    <t>741212</t>
  </si>
  <si>
    <t>SPÍNAČ INSTALAČNÍ JEDNODUCHÝ KOMPLETNÍ NÁSTĚNNÝ - KRYTÍ MIN. IP 44</t>
  </si>
  <si>
    <t>1. Položka obsahuje: – kompletní přístroj vč. příslušenství2. Položka neobsahuje: X3. Způsob měření:Udává se počet kusů kompletní konstrukce nebo práce.</t>
  </si>
  <si>
    <t>741312</t>
  </si>
  <si>
    <t>ZÁSUVKA INSTALAČNÍ JEDNODUCHÁ, NÁSTĚNNÁ VE VYŠŠÍM KRYTÍ - MIN. IP 44</t>
  </si>
  <si>
    <t>viz. příloha 3' 
2=2,000 [A]</t>
  </si>
  <si>
    <t>741413</t>
  </si>
  <si>
    <t>ZÁSUVKA/PŘÍVODKA PRŮMYSLOVÁ, KRYTÍ IP 44 400 V, DO 63 A</t>
  </si>
  <si>
    <t>1. Položka obsahuje: – kompletní přístroj v krytu vč. příslušenství2. Položka neobsahuje: X3. Způsob měření:Udává se počet kusů kompletní konstrukce nebo práce.</t>
  </si>
  <si>
    <t>741414</t>
  </si>
  <si>
    <t>ZÁSUVKA/PŘÍVODKA PRŮMYSLOVÁ, KRYTÍ IP 44 400 V, PŘES 63 A</t>
  </si>
  <si>
    <t>741534</t>
  </si>
  <si>
    <t>SVÍTIDLO INTERIÉROVÉ LED (IP 20) PŘES 45 W</t>
  </si>
  <si>
    <t>viz. příloha 3' 
24=24,000 [A]</t>
  </si>
  <si>
    <t>1. Položka obsahuje: – kompletní svítidlo vč. zdroje a příslušenství2. Položka neobsahuje: X3. Způsob měření:Udává se počet kusů kompletní konstrukce nebo práce.</t>
  </si>
  <si>
    <t>741541</t>
  </si>
  <si>
    <t>SVÍTIDLO INTERIÉROVÉ NOUZOVÉ DO 10 W</t>
  </si>
  <si>
    <t>741551</t>
  </si>
  <si>
    <t>SVÍTIDLO INTERIÉROVÉ - PŘÍPLATEK ZA VYŠŠÍ KRYTÍ SVÍTIDLA (MIN. IP 44)</t>
  </si>
  <si>
    <t>1. Položka obsahuje: – cenový rozdíl mezi svítidlem v krytí IP20 a v krytí min. IP442. Položka neobsahuje: – svítidlo3. Způsob měření:Udává se počet kusů kompletní konstrukce nebo práce.</t>
  </si>
  <si>
    <t>741552</t>
  </si>
  <si>
    <t>SVÍTIDLO INTERIÉROVÉ - PŘÍPLATEK ZA PRŮMYSLOVÉ PROVEDENÍ</t>
  </si>
  <si>
    <t>1. Položka obsahuje: – cenový rozdíl mezi svítidlem v krytí IP20 a v průmyslovém provedení v krytí min. IP652. Položka neobsahuje: – svítidlo3. Způsob měření:Udává se počet kusů kompletní konstrukce nebo práce.</t>
  </si>
  <si>
    <t>741553</t>
  </si>
  <si>
    <t>SVÍTIDLO INTERIÉROVÉ - NOUZOVÝ MODUL</t>
  </si>
  <si>
    <t>1. Položka obsahuje: – kompletní modul do svítidla vč. příslušenství – nastavení, zkoušky a zařazení do nadřazeného systému vč. software2. Položka neobsahuje: – svítidlo3. Způsob měření:Udává se počet kusů kompletní konstrukce nebo práce.</t>
  </si>
  <si>
    <t>741572</t>
  </si>
  <si>
    <t>SVÍTIDLO LED ANTIVANDAL (IP 44) TŘÍDA II, OD 11 DO 25 W</t>
  </si>
  <si>
    <t>741723</t>
  </si>
  <si>
    <t>ČIDLO POHYBOVÉ</t>
  </si>
  <si>
    <t>1. Položka obsahuje: – zapojení a nastavení přístroje2. Položka neobsahuje: X3. Způsob měření:Udává se počet kusů kompletní konstrukce nebo práce.</t>
  </si>
  <si>
    <t>741C01</t>
  </si>
  <si>
    <t>EKVIPOTENCIÁLNÍ PŘÍPOJNICE</t>
  </si>
  <si>
    <t>1. Položka obsahuje: – veškeré práce a materiál obsažený v názvu položky2. Položka neobsahuje: X3. Způsob měření:Udává se počet kusů kompletní konstrukce nebo práce.</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</si>
  <si>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</si>
  <si>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</si>
  <si>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</si>
  <si>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viz. příloha 3' 
5=5,000 [A]</t>
  </si>
  <si>
    <t>1. Položka obsahuje: – tvarování, přípravu spojů – svařování – ochranný nátěr spoje dle příslušných norem2. Položka neobsahuje: X3. Způsob měření:Udává se počet kusů kompletní konstrukce nebo práce.</t>
  </si>
  <si>
    <t>R741635</t>
  </si>
  <si>
    <t>REGULÁTOR PRO VYTÁPĚNÍ STŘEŠNÍCH OKAPŮ</t>
  </si>
  <si>
    <t>viz. příloha 4 a 5' 
2=2,000 [A]</t>
  </si>
  <si>
    <t>1. Položka obsahuje: – regulátor, osazení v rozváděči, připojení k napájecí síti2. Položka neobsahuje: X3. Způsob měření:Udává se počet kusů kompletní konstrukce nebo práce.</t>
  </si>
  <si>
    <t>R741636</t>
  </si>
  <si>
    <t>TOPNÝ KABEL SAMONOSNÝ 30W/m</t>
  </si>
  <si>
    <t>viz. příloha 3' 
38.000=38,000 [A]</t>
  </si>
  <si>
    <t>1. Položka obsahuje: – topný kabel, montážní materiál, instalaci kabelu a připojení k napájecí síti2. Položka neobsahuje: X3. Způsob měření:Udává se počet kusů kompletní konstrukce nebo práce.</t>
  </si>
  <si>
    <t>R741728</t>
  </si>
  <si>
    <t>SADA ČIDEL PRO STŘEŠNÍ OKAPY A SVODY</t>
  </si>
  <si>
    <t>viz. příloha 3, 4 a 5' 
2=2,000 [A]</t>
  </si>
  <si>
    <t>1. Položka obsahuje: – čidlo ledu a sněhu, čidlo tpeloty, zapojení a nastavení přístroje2. Položka neobsahuje: X3. Způsob měření:Udává se počet kusů kompletní konstrukce nebo práce.</t>
  </si>
  <si>
    <t>předpokládané množství' 
95=95,000 [A]</t>
  </si>
  <si>
    <t>předpokládané množství' 
4=4,000 [A]</t>
  </si>
  <si>
    <t>předpokládané množství' 
30=30,000 [A]</t>
  </si>
  <si>
    <t>viz. příloha 6' 
190.00=190,000 [A]</t>
  </si>
  <si>
    <t>R742H11</t>
  </si>
  <si>
    <t>KABEL NN ČTYŘ- A PĚTIŽÍLOVÝ CU S PLASTOVOU IZOLACÍ DO 2,5 MM2</t>
  </si>
  <si>
    <t>viz. příloha 6' 
140.000=140,000 [A]</t>
  </si>
  <si>
    <t>viz. příloha 6' 
20.000=20,000 [A]</t>
  </si>
  <si>
    <t>R744101</t>
  </si>
  <si>
    <t>ROZVÁDĚČ R101</t>
  </si>
  <si>
    <t>viz. příloha 4' 
1=1,000 [A]</t>
  </si>
  <si>
    <t>1. Položka obsahuje:  
 – zpracování dílenské dokumentace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  
 – veškeré práce a materiál obsažený v názvu položky  
2. Položka neobsahuje:  
 X  
3. Způsob měření:  
Udává se počet kusů kompletní konstrukce nebo práce.</t>
  </si>
  <si>
    <t>R744102</t>
  </si>
  <si>
    <t>ROZVÁDĚČ R102</t>
  </si>
  <si>
    <t>viz. příloha 5' 
1=1,000 [A]</t>
  </si>
  <si>
    <t>viz. příloha 4, 5' 
2=2,000 [A]</t>
  </si>
  <si>
    <t>747211</t>
  </si>
  <si>
    <t>CELKOVÁ PROHLÍDKA, ZKOUŠENÍ, MĚŘENÍ A VYHOTOVENÍ VÝCHOZÍ REVIZNÍ ZPRÁVY, PRO OBJEM IN DO 100 TIS. KČ</t>
  </si>
  <si>
    <t>viz. příloha 1' 
1=1,000 [A]</t>
  </si>
  <si>
    <t>viz. příloha 12=2,000 [A]</t>
  </si>
  <si>
    <t>747541</t>
  </si>
  <si>
    <t>MĚŘENÍ INTENZITY OSVĚTLENÍ INSTALOVANÉHO V ROZSAHU TOHOTO SO/PS</t>
  </si>
  <si>
    <t>viz. příloha 1' 
8.000=8,000 [A]</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</si>
  <si>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</si>
  <si>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</si>
  <si>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</si>
  <si>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748151</t>
  </si>
  <si>
    <t>BEZPEČNOSTNÍ TABULKA</t>
  </si>
  <si>
    <t>15240</t>
  </si>
  <si>
    <t>POPLATKY ZA LIKVIDACŮ ODPADŮ NEKONTAMINOVANÝCH - 20 03 99 ODPAD PODOBNÝ KOMUNÁLNÍMU ODPADU</t>
  </si>
  <si>
    <t>předpokládané množství' 
0.100=0,100 [A]</t>
  </si>
  <si>
    <t>SO 03-15-02.3</t>
  </si>
  <si>
    <t>TNS Ostrava Svinov, stanoviště transformátorů 110/22kV - Hromosvody</t>
  </si>
  <si>
    <t xml:space="preserve">        SO 03-15-02.3</t>
  </si>
  <si>
    <t>741C11</t>
  </si>
  <si>
    <t>ZKUŠEBNÍ JÍMKA, UZEMNĚNÍ VENKOVNÍ DO VOLNÉHO TERÉNU</t>
  </si>
  <si>
    <t>předpokládané množství' 
2=2,000 [A] 
Celkem: A=2,000 [B]</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</si>
  <si>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</si>
  <si>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741D51</t>
  </si>
  <si>
    <t>HROMOSVODOVÁ DISTANČNÍ IZOLOVANÁ VZPĚRA PRO IZOLOVANÝ SVOD</t>
  </si>
  <si>
    <t>viz. příloha 3' 
6.000=6,000 [A]</t>
  </si>
  <si>
    <t>1. Položka obsahuje: – dělení, spojování – upevnění vč. veškerého příslušenství2. Položka neobsahuje: X3. Způsob měření:Měří se metr délkový.</t>
  </si>
  <si>
    <t>741D73</t>
  </si>
  <si>
    <t>HROMOSVODOVÝ VODIČ, IZOLOVANÝ VYSOKONAPĚŤOVÝ S VNĚJŠÍM PLÁŠTĚM S ŘÍZENÍM POTENCIÁLU, PRŮMĚR DO 27 MM</t>
  </si>
  <si>
    <t>741F12</t>
  </si>
  <si>
    <t>HROMOSVODOVÝ JÍMÁCÍ SET IZOLOVANÝ VYSOKONAPĚŤOVÝ S VNĚJŠÍM PLÁŠTĚM S ŘÍZENÍM POTENCIÁLU VČETNĚ DRŽÁKU NA ZEĎ, DÉLKY DO 6 M</t>
  </si>
  <si>
    <t>1. Položka obsahuje: – upevnění vč. veškerého příslušenství2. Položka neobsahuje: X3. Způsob měření:Udává se počet kusů kompletní konstrukce nebo práce.</t>
  </si>
  <si>
    <t>741I01</t>
  </si>
  <si>
    <t>SPOJOVÁNÍ A PŘIPOJOVÁNÍ HROMOSVODOVÝCH VODIČŮ</t>
  </si>
  <si>
    <t>viz. příloha 3' 
10=10,000 [A]</t>
  </si>
  <si>
    <t>1. Položka obsahuje: – svorku pro spojování, ochranné nátěry – upevnění vč. veškerého příslušenství2. Položka neobsahuje: X3. Způsob měření:Udává se počet kusů kompletní konstrukce nebo práce.</t>
  </si>
  <si>
    <t>741I04</t>
  </si>
  <si>
    <t>OCHRANNÝ ÚHELNÍK KE SVODOVÉMU VODIČI</t>
  </si>
  <si>
    <t>741I05</t>
  </si>
  <si>
    <t>JÍMKA PRO PŘIPOJENÍ SVODOVÉHO VODIČE NA VNĚJŠÍ UZEMNĚNÍ</t>
  </si>
  <si>
    <t>1. Položka obsahuje: – zemní práce – upevnění vč. veškerého příslušenství2. Položka neobsahuje: X3. Způsob měření:Udává se počet kusů kompletní konstrukce nebo práce.</t>
  </si>
  <si>
    <t>741I07</t>
  </si>
  <si>
    <t>SMRŠTITELNÁ TRUBIČKA ČERNÁ PRO PRŮMĚR DO 16 MM, PÁSEK 30 MM PRO JEDEN PŘIPOJOVACÍ BOD ZEMĚ/VZDUCH</t>
  </si>
  <si>
    <t>R742F12</t>
  </si>
  <si>
    <t>viz. příloha 3' 
40,0=40,000 [A]</t>
  </si>
  <si>
    <t>viz. příloha 1' 
2=2,000 [A]</t>
  </si>
  <si>
    <t>747411</t>
  </si>
  <si>
    <t>MĚŘENÍ ZEMNÍCH ODPORŮ - ZEMNIČE PRVNÍHO NEBO SAMOSTATNÉHO</t>
  </si>
  <si>
    <t>předpokládané množství' 
2=2,000 [A]</t>
  </si>
  <si>
    <t>SO 03-15-05</t>
  </si>
  <si>
    <t>TNS Ostrava Svinov, technologický objekt</t>
  </si>
  <si>
    <t>SO 03-15-05.1</t>
  </si>
  <si>
    <t>TNS Ostrava Svinov, technologický objekt - Stavebně technické řešení</t>
  </si>
  <si>
    <t xml:space="preserve">      SO 03-15-05</t>
  </si>
  <si>
    <t xml:space="preserve">        SO 03-15-05.1</t>
  </si>
  <si>
    <t>271532213</t>
  </si>
  <si>
    <t>Podsyp pod základové konstrukce se zhutněním a urovnáním povrchu z kameniva hrubého, frakce 8 - 16 mm</t>
  </si>
  <si>
    <t>dle grafických a textových příloh PD - část D.2.2.1' 
'Půdorysy, Řezy' 
'------------------------------------------' 
'TO_od -1,150m na -1,450m' 
'štěrk drcený fr. 8-16mm' 
'pol_632451456' 
57.912*0.30=17,374 [A] 
Celkem: A=17,374 [B]</t>
  </si>
  <si>
    <t>271562211</t>
  </si>
  <si>
    <t>Podsyp pod základové konstrukce se zhutněním a urovnáním povrchu z kameniva drobného, frakce 0 - 4 mm</t>
  </si>
  <si>
    <t>dle grafických a textových příloh PD - část D.2.2.1' 
'Půdorysy, Řezy' 
'------------------------------------------' 
'TO_od -1,050m na -1,150m' 
'štěrk drcený fr. 4-8mm' 
'pol_632451456' 
57.912*0.10=5,791 [A] 
Celkem: A=5,791 [B]</t>
  </si>
  <si>
    <t>272361821</t>
  </si>
  <si>
    <t>Výztuž základů kleneb z betonářské oceli 10 505 (R) nebo BSt 500</t>
  </si>
  <si>
    <t>dle grafických a textových příloh PD - část D.2.2.1' 
'Půdorysy, Řezy' 
'------------------------------------------' 
'TO_od -1,00m na -1,400m' 
'třmínky pr. 8mm = 0,395kg/m; á 150mm' 
'pasy dl. 12,420m' 
(((1.20*0.395)*85)*2)*1.10*0.001=0,089 [A] 
'pasy dl. 7,020m' 
(((1.20*0.395)*47)*2)*1.10*0.001=0,049 [B] 
(((1.30*0.395)*47)*3)*1.10*0.001=0,080 [C] 
'podélná výztuž pr. 16mm = 1,58kg/m' 
(((5*12.42)*1.58)*2)*1.10*0.001=0,216 [D] 
(((5*7.02)*1.58)*5)*1.10*0.001=0,305 [E] 
Celkem: A+B+C+D+E=0,739 [F]</t>
  </si>
  <si>
    <t>dle grafických a textových příloh PD - část D.2.2.1' 
'Půdorysy, Řezy' 
'------------------------------------------' 
'beton tř.: C25/30 XC4' 
'TO_od -1,00m na -1,400m' 
((0.50*0.40)*(12.420+6.020))*2=7,376 [A] 
((0.60*0.40)*6.020)*3=4,334 [B] 
Celkem: A+B=11,710 [C]</t>
  </si>
  <si>
    <t>dle grafických a textových příloh PD - část D.2.2.1' 
'Půdorysy, Řezy' 
'------------------------------------------' 
'beton tř.: C25/30 XC4' 
'TO_od -1,00m na -1,400m' 
(12.42+7.02)*2*0.40=15,552 [A] 
((2.41+6.02)*2*0.40)*2=13,488 [B] 
((2.40+6.02)*2*0.40)*2=13,472 [C] 
Celkem: A+B+C=42,512 [D]</t>
  </si>
  <si>
    <t>R29121110</t>
  </si>
  <si>
    <t>Příjezdová cesta ze silničních panelů tl. 215mm vč. obratovosti do lože z kameniva tl.50mm a podkladního lože štěrk tl. 150mm (zřízení vč. odstranění); komplet</t>
  </si>
  <si>
    <t>Příjezdová cesta s únosnostní 12,5t na nápravu' 
6.00*40.00=240,000 [A] 
Celkem: A=240,000 [B]</t>
  </si>
  <si>
    <t>R29121111</t>
  </si>
  <si>
    <t>Zpevněná plocha pro rozparkování jeřábu ze silničních panelů tl. 215mm vč. obratovosti do lože z kameniva tl.50mm a podkladního lože štěrk tl. 150mm (zřízení vč</t>
  </si>
  <si>
    <t>Zpevněná plocha pro rozparkování jeřábu ze silničních panelů tl. 215mm vč. obratovosti do lože z kameniva tl.50mm a podkladního lože štěrk tl. 150mm (zřízení vč. odstranění); komplet</t>
  </si>
  <si>
    <t>Zpevněná plocha' 
8.00*9=72,000 [A] 
Celkem: A=72,000 [B]</t>
  </si>
  <si>
    <t>R38931505</t>
  </si>
  <si>
    <t>Kompletní Sestava prefa ŽB buňek půdorýsný rozměr 6,78mx12,18m HSV+PSV+M vč. dopravy a veškeré manipulace; D+M komplet konstr. odolná proti povětrnostním, chem</t>
  </si>
  <si>
    <t>Kompletní Sestava prefa ŽB buňek půdorýsný rozměr 6,78mx12,18m HSV+PSV+M vč. dopravy a veškeré manipulace; D+M komplet  
konstr. odolná proti povětrnostním, chemickým, biologickým vlivům a proti vandalismu, stupeň ochranných opatření proti vlivu bludných proudů č. 4, doprojektování, osazení, montáž a dodávka vč. věškeré manipulace a dopravy na konkrétní místo</t>
  </si>
  <si>
    <t>Sestava buněk vnější rozměr 6,78x12,18/m' 
'01_Místnost ochran a RŠ' 
'02_Rozvodna NN a VN' 
'03_TNS1 22/0,4 kV, 400 kWA' 
'04_Místnost zdroje NN' 
'05_TCT1 22/0,4 kV, 100 kVA' 
'=====================================' 
'Betonové buňky' 
' 10_3,02x6,62/3,34m, 1kus' 
' 20_3,02x6,62/3,34m, 1kus' 
' 30_6,58*3,02/3,32m, 1kus' 
' 40_6,58*3,02/3,32m, 1kus' 
'........................................................' 
'50_Krycí deska tl. 200mm se zmolitněnnými spoji' 
'beton XC4, XD1, XF1 a XA1, 4 kusy'  
'........................................................' 
'Betonové příčky' 
'60_2,74x3,18/0,10m, 1kus' 
'70_2,74x3,18/0,10m, 1kus' 
'80_2,26x3,18/0,10m, 1kus' 
'........................................................' 
'90_Otvor v betonu do 1m2, 30 kusů' 
'100_Otvor v betonu přes 1m2, 4 kusy' 
'110_Otvory pro kabely, 10  kusů' 
'120_Průchodka nerez D100mm pevná izolovaná' 
'se závitem pro připojení na obou stranách, 4 kusy' 
'130_Průchodka zemnící, 4 kusy' 
'140_Zesílení tl. dna d= 200mm, 82m2' 
'150_Zesílení tl. stěny d= 160mm, 220m2' 
'160_Laťová zábrana trafa 2ks, bezpečnostní tabulky 2 kusy' 
'Nebezpečí pádu do prohlubně' 
'Vysoké napětí - životu nebezpečno' 
'170_Mezipodlaha z hliníkových, nebo ocelových pozink. profilů' 
'výškově nastavitelná z pozink. ocelové sloupky, pochozí plocha' 
'finská vícevrsvá překližka tl. 27mm s nosností max. 500kg/m2' 
'plocha 60m2' 
'180_Zajištění mezipodlahy klíčem, kce testována na odolnost' 
'proti obloukovému zkratu, 2klíče pro mezipodlahu, plocha 60m2' 
'190_Rošty pozinkované SP 230-34/38-3, plocha 10m2' 
'200_Nosníky pod trafa  vč. povrch. úpravy č.m. 03 a 05' 
's navařeným profilem (2 páry), OK pro uložení kolejnic vč. kotvení_Z/10' 
'Z/10_Výpis zámečnických výrobků, celková hmotnost 242kg'  
'chem. kotva M12-28ks, šroub M12 -16ks'  
'210_Vodotěsné utěsnění spáry, 30,00m' 
'220_Požární utěsnění prostupu, 1ks' 
'230_Zemnící okruh PZn 30/4MM, 72KS' 
'240_Vrchní omítka 1kus - A+B' 
'A - Omítka hladká venkovní = 116,790+7,266-17,609 = 106,447m2' 
'12,18*(3,925+2,68)+(6,78*2,68)*2 = 116,790M2' 
'(1,29+2,31*2)*0,2*2+(1,29+2,21*2)*0,2*3+(1,29+1,2*2)*0,2*2= 7,266m2' 
'-(1,29*2,31*2+1,29*2,21*3+1,29*1,20*2)=-17,609m2' 
'B - Sokl stěrka venkovní = 6,923m2' 
'(12,18*2+6,78)*0,195+6,78*0,13= 6,923m2' 
'zvláštní typ stanice KOMBI' 
'v 3,38m, š 6,78m, dl. 12,18m, hl. uložení 0,75m' 
'vnitřní nátěr v RAL, nátěr trafovany olejoodolný 1x' 
'vnějsí povch. úprava asfaltový nátěr 1x stěn' 
'250_Plastová okna 1290/1200mm, 2ks; P/1' 
'260_Vnější hliníkové dveře 1100/2100mm pravé_H/5_1kus' 
'270_Vnější hliníkové dveře 1100/2100mm levé_H/3_1kus' 
'280_Vnější hliníkové dveře 1100/2100mm levé_H/1_1kus' 
'280_Vnější hliníkové dveře 1100/2100mm levé; H/2_1kus' 
'280_Vnější hliníkové dveře 1100/2100mm levé; H/4_1kus' 
'290_Větrák 800x300mm; Z/2_1kus' 
'protidešťová žaluzie se síťkou proti hmyzu vč. rámu' 
'žárově zinkováno+práškové lakování' 
'300_Větrák 1000x500mm; Z/3_1kus' 
'protidešťová žaluzie se síťkou proti hmyzu vč. rámu' 
'žárově zinkováno+práškové lakování' 
'310_Větrací element 1003x770mm; Z/7_1kus' 
'větrací žaluzie se síťkou proti hmyzu vč. rámu' 
'žárově zinkováno+práškové lakování' 
'320_Držák pojistek 22kV_1kus' 
'330_Doprava korpusů stanic 4x (Praha - Ostrava, Svinov); 4kusy'   
'340_Doprava DPL střechy 4x (Praha - Ostrava, Svinov); 4kusy'   
'350_ Autojeřáb pro osazení stanice (120t/3m, vyložení 12m)_1kus' 
'380_Kontrola příjezdové cesty a staveniště realizačním technikem' 
'montáží, složení, dokončovací práce, předání zákazníkovi_1kpl' 
'390_PVC vnitřní lišta, nástěnné i stropní 8,00m' 
'dodávka a instalace na místě' 
'400_vodotěsné utěsnění spáry_20,00m' 
'410_Pultová střecha, zateplení, fasáda_ 1kpl'  
'veškeré prvky krovu opatřeny impregnačním nátěrem' 
'dřevěné pultové sbíjené vazníky (v 1,25m) vč. zavětrování, spoj. prostředků,' 
'impregnace a povrchové úpravy, 7,28x13 = 94,640m' 
'bednění tl.24mm = 117,000m2' 
'latě 40/60mm; = 117,000m2'  
'pozednice 140/140mm = 37,200m' 
'pojistná hydroizolace, 117,000m2'  
'podkladní separační vrstva (SBS modif. pás), 117,000m2' 
'izolace stropu stropu parozábrana' 
'11,98*6,30 = 75,474m2' 
'izolace stropu stropu minerální vlna tl. 140mm' 
'11,98*6,30+(11,98*6,30-11,18*5,50)=89,458m2' 
'zateplení tl. 100mm od +-0, 000m na +3,925m, +2,68m' 
'12,18*(3,925+2,68)+(6,78*(3,925+2,68)/2)*2 = 125,231m2' 
'zateplení tl. 80mm extrud. polystyrén tl. 80mm od +-0, 000m na -1,000m' 
'(6,74+12,14)*2*1,00 = 37,760m2! 
'fasáda sokl,  (6,74+12,14)*2*0,24 = 9,062m2' 
'fasáda, (6,78+12,18)*2*2,80 = 106,176m2' 
'klempířské výrobky_K/1, krytina čistá plocha = 117 m2, vč. falcz a prostřihu 145,500m2' 
'klempířské výrobky_K/1, sněhová zábrana 12,300x2 = 24,600m' 
'klempířské výrobky_K/2, svod vč. kotlíku 3,20m' 
'klempířské výrobky_K/3, podokapní žlab 12,50m' 
'klempířské výrobky_K/4, oplechování ukoénčení střechy 28,00m' 
'klempířské výrobky_K/5, oplechování ukončení zateplovacího systému 14,00m' 
'klempířské výrobky_K/6, oplechování parapetu oken 2,70m' 
'klempířské výrobky_K/7, oplechování parapetu žaluzií 2,00m' 
'klempířské výrobky_K/8, oplechování parapetu žaluzií 2,00m' 
'Lešení_1kpl' 
'Lapač střešních splavenin_1kpl' 
'nopová izolace fólie po ÚT vč. ulkončovací lišty' 
'od -0,195m na -1,00m' 
'(6,74+12,14)*2*0,805 = 30,397m2' 
'modifikovaný asfaltový pás' 
'od +-0,00m na -1,00m' 
'(6,74+12,14)*2*1,00 = 37,760m2' 
'------------------------------------------------------------------' 
(12.14*6.74)*1.00=81,824 [A] 
(12.18*6.78)*2.68=221,315 [B] 
(1.25+0.27)/2*12.295=9,344 [C] 
Celkem: A+B+C=312,483 [D]</t>
  </si>
  <si>
    <t>dle grafických a textových příloh PD - část D.2.2.1' 
'Půdorysy, Řezy' 
'------------------------------------------' 
'Řez B-B_6ti otvorový multikanál' 
((0.67*0.43)*0.10)*1=0,029 [A] 
'Řez D-D_9ti otvorový multikanál' 
((0.80*0.70)*0.10)*2=0,112 [B] 
Celkem: A+B=0,141 [C]</t>
  </si>
  <si>
    <t>dle grafických a textových příloh PD - část D.2.2.1' 
'Půdorysy, Řezy' 
'------------------------------------------' 
'TO_od -1,400m na -1,450m' 
(12.420+7.020)*2*0.05=1,944 [A] 
(((2.400+6.020)*2)*0.05)*2=1,684 [B] 
(((2.410+6.020)*2)*0.05)*2=1,686 [C] 
Celkem: A+B+C=5,314 [D]</t>
  </si>
  <si>
    <t>631362021</t>
  </si>
  <si>
    <t>Výztuž mazanin ze svařovaných sítí z drátů typu KARI</t>
  </si>
  <si>
    <t>viz. pol_632451456' 
'KARI 5/100-5/100 = 3,08kg/m2' 
(57.912*3.080)*1.25*0.001=0,223 [A] 
Celkem: A=0,223 [B]</t>
  </si>
  <si>
    <t>1. Betonová podezdívek příček se oceňuje položkou 278 36-1111 souboru cen 278 36-11.1 - Výztuž základu (podezdívky) betonového</t>
  </si>
  <si>
    <t>dle grafických a textových příloh PD - část D.2.2.1' 
'Půdorysy, Řezy' 
'------------------------------------------' 
'TO_od -1,400m na -1,450m' 
(0.50*(12.420+6.020))*2=18,440 [A] 
(0.60*6.020)*3=10,836 [B] 
Celkem: A+B=29,276 [C]</t>
  </si>
  <si>
    <t>632451456</t>
  </si>
  <si>
    <t>Potěr pískocementový běžný tl. přes 40 do 50 mm tř. C 25</t>
  </si>
  <si>
    <t>dle grafických a textových příloh PD - část D.2.2.1' 
'Půdorysy, Řezy' 
'------------------------------------------' 
'TO_od -1,000m na -1,050m' 
(2.41*6.02)*2=29,016 [A] 
(2.40*6.02)*2=28,896 [B] 
Celkem: A+B=57,912 [C]</t>
  </si>
  <si>
    <t>pol_632451456' 
57.912=57,912 [A] 
Celkem: A=57,912 [B]</t>
  </si>
  <si>
    <t>((6.78+12.18)*2+1.20*8)*4.100=194,832 [A] 
Celkem: A=194,832 [B]</t>
  </si>
  <si>
    <t>949101111</t>
  </si>
  <si>
    <t>Lešení pomocné pracovní pro objekty pozemních staveb pro zatížení do 150 kg/m2, o výšce lešeňové podlahy do 1,9 m</t>
  </si>
  <si>
    <t>01 až 05' 
35.40+16.70+5.05+6.43+4.52=68,100 [A] 
Celkem: A=68,100 [B]</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</si>
  <si>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</si>
  <si>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dle grafických a textových příloh PD - část D.2.2.1' 
'6_Požárně bezpečnostní řešení' 
'Půdorysy, Řezy' 
'------------------------------------------' 
'N 1.01 – místnost ochran a ŘS' 
2=2,000 [A] 
'N 1.02 – rozvodna nn a vn' 
2=2,000 [B] 
'N 1.04 – místnost zdroje' 
1=1,000 [C] 
Celkem: A+B+C=5,000 [D]</t>
  </si>
  <si>
    <t>N 1.03 – transformátor TSN1' 
1=1,000 [A] 
'N 1.05 – transformátor TCZ1' 
1=1,000 [B] 
Celkem: A+B=2,000 [C]</t>
  </si>
  <si>
    <t>pol_953943211' 
5=5,000 [A] 
'pol_953943212' 
2=2,000 [B] 
Celkem: A+B=7,000 [C]</t>
  </si>
  <si>
    <t>R95399005</t>
  </si>
  <si>
    <t>dle grafických a textových příloh PD - část D.2.2.1' 
'Půdorysy, Řezy' 
'------------------------------------------' 
'- nerez kotvící bod pro tenké dřev. kce 5ks' 
'rozměr kotv. bodu 200x200 mm vč. sloupku o průměru 16 mm' 
'oko, pérová podložka, matka, kotevní sada' 
' - montážní lano 23m' 
'- zachycovací postroj, spoj. lano 15m a vak' 
' - skříňka pro uložení OOPP' 
'------------------------------------------' 
1=1,000 [A] 
Celkem: A=1,000 [B]</t>
  </si>
  <si>
    <t>R95500005</t>
  </si>
  <si>
    <t>POŽÁRNĚ BEZPEČNOSTNÍ ZAŘÍZENÍ - NOVÁ ZAŘÍZENÍ' 
'půdorys, řezy, detaily' 
'dle grafických a textových přáloh PD' 
'_protipožární ucpávky' 
'_ucpávky proti tlakové vodě' 
'_ucpávky kombinované protipožární a proti tlakové vodě' 
'--------------------------------------------------------' 
1=1,000 [A]</t>
  </si>
  <si>
    <t>dle grafických a textových příloh PD - část D.2.2.1' 
'Požárně bezpečnostní řešení' 
'Půdorysy, Řezy' 
'------------------------------------------' 
'pol_953943211' 
5=5,000 [A] 
'pol_953943212' 
2=2,000 [B] 
Celkem: A+B=7,000 [C]</t>
  </si>
  <si>
    <t>R95500501</t>
  </si>
  <si>
    <t>Nápisy na dveře dle PD; D+M komplet</t>
  </si>
  <si>
    <t>H/1 až H/5' 
5=5,000 [A]</t>
  </si>
  <si>
    <t>R95550015</t>
  </si>
  <si>
    <t>R95554005</t>
  </si>
  <si>
    <t>dle grafických a textových příloh PD - část D.2.2.1' 
'Půdorysy, Řezy' 
'------------------------------------------' 
'TO_na -1,000m; vodororovná plocha' 
12.420*7.02=87,188 [A] 
Celkem: A=87,188 [B]</t>
  </si>
  <si>
    <t>dle grafických a textových příloh PD - část D.2.2.1' 
'Půdorysy, Řezy' 
'------------------------------------------' 
'TO_na -1,000m na +-0,00m, svislá plocha' 
(11.98+6.58)*2*1.00=37,120 [A] 
Celkem: A=37,120 [B]</t>
  </si>
  <si>
    <t>R71199005</t>
  </si>
  <si>
    <t>dle grafických a textových příloh PD' 
'pro PSV' 
'----------------------------' 
1=1,000 [A] 
Celkem: A=1,000 [B]</t>
  </si>
  <si>
    <t>722</t>
  </si>
  <si>
    <t>Zdravotechnika - vnitřní vodovod</t>
  </si>
  <si>
    <t>998722101</t>
  </si>
  <si>
    <t>Přesun hmot pro vnitřní vodovod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</si>
  <si>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</si>
  <si>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R72217322</t>
  </si>
  <si>
    <t>Odvod kondenzátu - potrubí Pe pr. 18mm, vyvedeno přes fasádu, ukončeno 300mm nad terénem vč. doplňků, příslušenství, provedení prostupu a jeho utěsnění, revize</t>
  </si>
  <si>
    <t>Odvod kondenzátu - potrubí Pe pr. 18mm, vyvedeno přes fasádu, ukončeno 300mm nad terénem vč. doplňků, příslušenství, provedení prostupu a jeho utěsnění, revize odvaděče kondenzátu; D+M komplet</t>
  </si>
  <si>
    <t>3.100=3,100 [A]</t>
  </si>
  <si>
    <t>762</t>
  </si>
  <si>
    <t>Konstrukce tesařské</t>
  </si>
  <si>
    <t>998762101</t>
  </si>
  <si>
    <t>Přesun hmot pro konstrukce tesařské stanovený z hmotnosti přesunovaného materiálu vodorovná dopravní vzdálenost do 50 m v objektech výšky do 6 m</t>
  </si>
  <si>
    <t>R76243103</t>
  </si>
  <si>
    <t>Obložení stěn z desek OSB tl 15 mm pro venkovní použití vč. spojovacích prostředků a pojistná hydrizolace; D+M komplet</t>
  </si>
  <si>
    <t>dle grafických a textových příloh PD - část D.2.2.1' 
'Půdorysy, Řezy' 
'------------------------------------------' 
'Pohled západní' 
'od +2,655m na +3,925m' 
11.98*1.270=15,215 [A] 
Celkem: A=15,215 [B]</t>
  </si>
  <si>
    <t>R767662Z1</t>
  </si>
  <si>
    <t>"Z/1" Nůžková mříž 1křídlová 1290/1200mm posuvná do stran, otočná o 90°, zámek bezpečnostní s cylyndrickou vložkou, povrch. úprava přášková barva; D+M komplet</t>
  </si>
  <si>
    <t>Z/1_Výpis zámečnických výrobků' 
2=2,000 [A] 
Celkem: A=2,000 [B]</t>
  </si>
  <si>
    <t>R767810Z8</t>
  </si>
  <si>
    <t>"Z/8" Protidešťová žaluzie hliníková 200x200mm se síťovinou proti hmyzu vč. osazovacího rámu; D+M komplet</t>
  </si>
  <si>
    <t>Z/8_Výpis zámečnických výrobků' 
2=2,000 [A] 
Celkem: A=2,000 [B]</t>
  </si>
  <si>
    <t>R767995Z5</t>
  </si>
  <si>
    <t>"5/Z" Marýza nad vstupem z bezpečnostního skla tl. 10mm, ocelové kce žárově zinkováno vč. kotvení dle návrhu doddavatele; D+M komplet</t>
  </si>
  <si>
    <t>Z/5_Výpis zámečnických výrobků' 
'bezpečnostní sklo tl.10mm = 0,75*5,80 = 4,350m2' 
100.00=100,000 [A] 
Celkem: A=100,000 [B]</t>
  </si>
  <si>
    <t>R767995Z6</t>
  </si>
  <si>
    <t>"Z/6" Ocelová krycí konstrukce VZT jednotek, povrch. úprava žárově zinkováno+práškové lakování vč. kotvení do zdiva a tepelné izolace (dle výrobce, distanční ko</t>
  </si>
  <si>
    <t>"Z/6" Ocelová krycí konstrukce VZT jednotek, povrch. úprava žárově zinkováno+práškové lakování vč. kotvení do zdiva a tepelné izolace (dle výrobce, distanční kotva s přerušeným tepelným mostem), opláštění z tahokovu AL; D+M komplet</t>
  </si>
  <si>
    <t>Z/6_Výpis zámečnických výrobků' 
93.00*1=93,000 [A] 
Celkem: A=93,000 [B]</t>
  </si>
  <si>
    <t>1=1,000 [A] 
'dle grafických a textových příloh PD - část D.2.2.1' 
'Půdorysy, Řezy' 
'------------------------------------------' 
'č.m. 03' 
5.05+(2.66+1.90)*2*0.800=12,346 [B] 
'č.m. 05' 
4.52+(2.66+1.70)*2*0.800=11,496 [C] 
Celkem: A+B+C=24,842 [D]</t>
  </si>
  <si>
    <t>Stěny od -0,10m na +2,400m' 
'01' 
(6.26+5.66)*2*2.50=59,600 [A] 
((1.29+1.20)*2*0.10)*2=0,996 [B] 
'02' 
(6.26+2.66)*2*2.50=44,600 [C] 
(1.003+0.770)*2*0.10=0,355 [D] 
'03' 
(2.66+1.90)*2*2.50=22,800 [E] 
(1.00+0.50)*2*0.10=0,300 [F] 
'04' 
(2.66+2.42)*2*2.50=25,400 [G] 
'05' 
(2.66+1.70)*2*2.50=21,800 [H] 
(0.80+0.30)*2*0.10=0,220 [I] 
Mezisoučet: A+B+C+D+E+F+G+H+I=176,071 [J] 
'Stropy 01 až 05' 
35.40+16.70+5.05+6.43+4.52=68,100 [K] 
Celkem: A+B+C+D+E+F+G+H+I+K=244,171 [L]</t>
  </si>
  <si>
    <t>POPLATKY ZA LIKVIDACŮ ODPADŮ NEKONTAMINOVANÝCH - 17 05 04 STÁVAJÍCÍ SYPANÝ MATERIÁL Z NÁSTUPIŠŤ VČ. DOPRAVY NA SKLÁDKU A MANIPULACE</t>
  </si>
  <si>
    <t>viz. zadávací podmínky investora' 
'lože+podklad = 50+150 = 200mm' 
'pol_R29121110' 
244.00*0.200*2,05=100,040 [A] 
'pol_R29121111' 
72.00*0.200*2,05=29,520 [B] 
Celkem: A+B=129,560 [C]</t>
  </si>
  <si>
    <t>Řez B-B_6ti otvorový multikanál' 
(0.47*0.62-0.27*0.37)*0.430=0,082 [A] 
'Řez D-D_9ti otvorový multikanál' 
((0.60*0.76-0.40*0.40)*0.70)*2=0,414 [B] 
Celkem: A+B=0,496 [C]</t>
  </si>
  <si>
    <t>Řez B-B_6ti otvorový multikanál' 
((0.62*0.43)*2)*1=0,533 [A] 
'Řez D-D_9ti otvorový multikanál' 
((0.76*0.70)*2)*2=2,128 [B] 
Celkem: A+B=2,661 [C]</t>
  </si>
  <si>
    <t>SO 03-15-05.2</t>
  </si>
  <si>
    <t>TNS Ostrava Svinov, technologický objekt - VZT a klimatizace</t>
  </si>
  <si>
    <t xml:space="preserve">        SO 03-15-05.2</t>
  </si>
  <si>
    <t>Místnost ochran a ŘS</t>
  </si>
  <si>
    <t>R7511001</t>
  </si>
  <si>
    <t>1.1 Kondenzační jednotka klim. systému Split Qchl=6,0kW s celoročním chlazením</t>
  </si>
  <si>
    <t>D.2.2.1_dle grafických textových příloh PD' 
'SO 03-15-02.2_VZT a klimatizace' 
1=1,000 [A] 
Celkem: A=1,000 [B]</t>
  </si>
  <si>
    <t>R7511002</t>
  </si>
  <si>
    <t>Adaptér pro blokaci chodu od el. přímotopů vč. prodrátování</t>
  </si>
  <si>
    <t>R7511003</t>
  </si>
  <si>
    <t>Ocelová konstrukce pod kondenzační jednotku</t>
  </si>
  <si>
    <t>R7511004</t>
  </si>
  <si>
    <t>Rýhovaná guma pod kondenzační jednotku</t>
  </si>
  <si>
    <t>R7511005</t>
  </si>
  <si>
    <t>Cu potrubí vč. chladiva R32A, izolace a komunikačního kabelu</t>
  </si>
  <si>
    <t>D.2.2.1_dle grafických textových příloh PD' 
'SO 03-15-02.2_VZT a klimatizace' 
3=3,000 [A] 
Celkem: A=3,000 [B]</t>
  </si>
  <si>
    <t>R7511006</t>
  </si>
  <si>
    <t>Žlab pro vedení Cu potrubí venkovním prostorem</t>
  </si>
  <si>
    <t>Položka obsahuje kompletní práce, konstrukce, dodávky či služby dle popisu položky, dle veškerých grafických a textových částí projektové dokumentace.</t>
  </si>
  <si>
    <t>R7511007</t>
  </si>
  <si>
    <t>1.2 Nástěnná klimatizační jednotka Qchl=6kW vč.infraovladače</t>
  </si>
  <si>
    <t>R7511008</t>
  </si>
  <si>
    <t>1.3 Elektrický přímotop Qtop=1,5kW montáž na stěnu</t>
  </si>
  <si>
    <t>D.2.2.1_dle grafických textových příloh PD' 
'SO 03-15-02.2_VZT a klimatizace' 
2=2,000 [A] 
Celkem: A=2,000 [B]</t>
  </si>
  <si>
    <t>752</t>
  </si>
  <si>
    <t>Rozvodna NN a VN</t>
  </si>
  <si>
    <t>R7512001</t>
  </si>
  <si>
    <t>2.1 Diagonální ventilátor do potrubí d250 Vo=600m3/h 200Pa (prac. teplota -20 až 60°C)</t>
  </si>
  <si>
    <t>R7512002</t>
  </si>
  <si>
    <t>Spojovací manžeta s gumovým vyložením d250</t>
  </si>
  <si>
    <t>R7512003</t>
  </si>
  <si>
    <t>Zpětná klapka do potrubí d250</t>
  </si>
  <si>
    <t>R7512004</t>
  </si>
  <si>
    <t>2.2 Regulační klapka 400x200 včetně servopohonu 230V (ot. / zav.)</t>
  </si>
  <si>
    <t>R7512005</t>
  </si>
  <si>
    <t>2.3 Elektrický přímotop Qtop=0,5kW montáž na stěnu</t>
  </si>
  <si>
    <t>R7512006</t>
  </si>
  <si>
    <t>2.4 Krátký deskový filtr 400x200, třída filtrace G2</t>
  </si>
  <si>
    <t>R7512007</t>
  </si>
  <si>
    <t>2.5 Vyústka do kruhového potrubí z ocelového pozinkovaného plechu 425x75 jednořadá s regulací</t>
  </si>
  <si>
    <t>D.2.2.1_dle grafických textových příloh PD' 
'SO 03-15-02.2_VZT a klimatizace' 
4=4,000 [A] 
Celkem: A=4,000 [B]</t>
  </si>
  <si>
    <t>R7512008</t>
  </si>
  <si>
    <t>2.6 Krycí mřížka pozinkovaná 400x200</t>
  </si>
  <si>
    <t>R7512009</t>
  </si>
  <si>
    <t>2.10 Protidešťová žaluzie pozinkovaná 315x250 vč.síta proti hmyzu</t>
  </si>
  <si>
    <t>R7512010</t>
  </si>
  <si>
    <t>2.11 Protidešťová žaluzie pozinkovaná 400x200 vč.síta proti hmyzu</t>
  </si>
  <si>
    <t>R7512011</t>
  </si>
  <si>
    <t>2.50 Čtyřhranné ocelové pozinkované potrubí, tvarovky a elementy sk. I spojované přírubovými lištami</t>
  </si>
  <si>
    <t>D.2.2.1_dle grafických textových příloh PD' 
'SO 03-15-02.2_VZT a klimatizace' 
1.000=1,000 [A] 
Celkem: A=1,000 [B]</t>
  </si>
  <si>
    <t>R7512012</t>
  </si>
  <si>
    <t>2.51 Spiro potrubí d250 vč. tvarovek</t>
  </si>
  <si>
    <t>D.2.2.1_dle grafických textových příloh PD' 
'SO 03-15-02.2_VZT a klimatizace' 
6.000=6,000 [A] 
Celkem: A=6,000 [B]</t>
  </si>
  <si>
    <t>R7512013</t>
  </si>
  <si>
    <t>2.52 Protipožární ucpávka</t>
  </si>
  <si>
    <t>R7512014</t>
  </si>
  <si>
    <t>2.53 Spojovací, těsnící a závěsový materiál, veškerý materiál potřebný pro: - zhotovení závěsů pro vzt zařízení, potrubí a elementy - kotvení vzt zařízení, potr</t>
  </si>
  <si>
    <t>2.53 Spojovací, těsnící a závěsový materiál, veškerý materiál potřebný pro: - zhotovení závěsů pro vzt zařízení, potrubí a elementy - kotvení vzt zařízení, potrubí a elementů - spojování jednotlivých potrubních dílů a elementů - těsnění všech jednotlivých spojů - kompatibilní s materiálem vzt zařízení, potrubí a elementů</t>
  </si>
  <si>
    <t>753</t>
  </si>
  <si>
    <t>Transformátor</t>
  </si>
  <si>
    <t>R7513001</t>
  </si>
  <si>
    <t>3.1 Axiální nástěnný ventilátor Vo=1600m3/h 100Pa vč. ochranné mřížky na sání (oběžné kolo d417)</t>
  </si>
  <si>
    <t>R7513002</t>
  </si>
  <si>
    <t>3.10 Žaluzie přetlaková plastová 462x462 s napojením d422</t>
  </si>
  <si>
    <t>754</t>
  </si>
  <si>
    <t>Místnost zdroje</t>
  </si>
  <si>
    <t>R7514001</t>
  </si>
  <si>
    <t>4.1 Kondenzační jednotka klim. systému Split Qchl=3,5kW s celoročním chlazením</t>
  </si>
  <si>
    <t>R7514002</t>
  </si>
  <si>
    <t>R7514003</t>
  </si>
  <si>
    <t>R7514004</t>
  </si>
  <si>
    <t>R7514005</t>
  </si>
  <si>
    <t>Cu potrubí vč. chladiva R32, izolace a komunikačního kabelu</t>
  </si>
  <si>
    <t>D.2.2.1_dle grafických textových příloh PD' 
'SO 03-15-02.2_VZT a klimatizace' 
4.000=4,000 [A] 
Celkem: A=4,000 [B]</t>
  </si>
  <si>
    <t>R7514006</t>
  </si>
  <si>
    <t>D.2.2.1_dle grafických textových příloh PD' 
'SO 03-15-02.2_VZT a klimatizace' 
3.000=3,000 [A] 
Celkem: A=3,000 [B]</t>
  </si>
  <si>
    <t>R7514007</t>
  </si>
  <si>
    <t>4.2 Nástěnná klimatizační jednotka Qchl=3,5kW vč.infraovladače</t>
  </si>
  <si>
    <t>R7514008</t>
  </si>
  <si>
    <t>4.3 Nástěnný ventilátor axiální Vo=100m3/h 120Pa s automatickou el. zpětnou klapkou</t>
  </si>
  <si>
    <t>R7514009</t>
  </si>
  <si>
    <t>4.4 Elektrický přímotop Qtop=2,0kW montáž na stěnu</t>
  </si>
  <si>
    <t>R7514010</t>
  </si>
  <si>
    <t>4.5 Krycí mřížka pozinkovaná 200x200</t>
  </si>
  <si>
    <t>R7514011</t>
  </si>
  <si>
    <t>4.10 Protidešťová mřížka d125 vč.síta proti hmyzu</t>
  </si>
  <si>
    <t>R7514012</t>
  </si>
  <si>
    <t>4.11 Protidešťová žaluzie pozinkovaná 200x200 vč.síta proti hmyzu - dodávka stavby</t>
  </si>
  <si>
    <t>R7514013</t>
  </si>
  <si>
    <t>4.50 Čtyřhranné ocelové pozinkované potrubí, tvarovky a elementy sk. I spojované přírubovými lištami</t>
  </si>
  <si>
    <t>R7514014</t>
  </si>
  <si>
    <t>4.51 Spiro potrubí d125 vč. tvarovek</t>
  </si>
  <si>
    <t>D.2.2.1_dle grafických textových příloh PD' 
'SO 03-15-02.2_VZT a klimatizace' 
0.500=0,500 [A] 
Celkem: A=0,500 [B]</t>
  </si>
  <si>
    <t>R7514015</t>
  </si>
  <si>
    <t>4.52 Protipožární ucpávka</t>
  </si>
  <si>
    <t>R7514016</t>
  </si>
  <si>
    <t>4.32 Spojovací, těsnící a závěsový materiál, veškerý materiál potřebný pro: - zhotovení závěsů pro vzt zařízení, potrubí a elementy - kotvení vzt zařízení, potr</t>
  </si>
  <si>
    <t>4.32 Spojovací, těsnící a závěsový materiál, veškerý materiál potřebný pro: - zhotovení závěsů pro vzt zařízení, potrubí a elementy - kotvení vzt zařízení, potrubí a elementů - spojování jednotlivých potrubních dílů a elementů - těsnění všech jednotlivých spojů - kompatibilní s materiálem vzt zařízení, potrubí a elementů</t>
  </si>
  <si>
    <t>755</t>
  </si>
  <si>
    <t>R7515001</t>
  </si>
  <si>
    <t>5.1 Axiální nástěnný ventilátor Vo=600m3/h 100Pa vč. ochranné mřížky na sání (oběžné kolo d345)</t>
  </si>
  <si>
    <t>R7515002</t>
  </si>
  <si>
    <t>5.10 Žaluzie přetlaková plastová 397x397 s napojením d360</t>
  </si>
  <si>
    <t>756</t>
  </si>
  <si>
    <t>D031505</t>
  </si>
  <si>
    <t>Doprava</t>
  </si>
  <si>
    <t>Z031505</t>
  </si>
  <si>
    <t>Zaregulování</t>
  </si>
  <si>
    <t>SO 03-15-05.3</t>
  </si>
  <si>
    <t>TNS Ostrava Svinov, technologický objekt - Měření a regulace</t>
  </si>
  <si>
    <t xml:space="preserve">        SO 03-15-05.3</t>
  </si>
  <si>
    <t>D01</t>
  </si>
  <si>
    <t>Dodávka řídícího systému a materiálu měření a regulace</t>
  </si>
  <si>
    <t>SPC1</t>
  </si>
  <si>
    <t>Regulátor LOGO 112/24 RCE 4xAI+4xDI, 4xRO, web server, Ethernet</t>
  </si>
  <si>
    <t>D.2.2.1_dle grafických textových příloh PD 
SO 03-15-02.3_Měření a regulace; viz. specifikace materiálu 
1=1,000 [A] 
Celkem: A=1,000 [B]</t>
  </si>
  <si>
    <t>SPC2</t>
  </si>
  <si>
    <t>Modul LOGO DM8 12/24R 4xDI+4xRO</t>
  </si>
  <si>
    <t>SPC3</t>
  </si>
  <si>
    <t>Zdroj LOGO POWER 24V/1,3A</t>
  </si>
  <si>
    <t>SPC5</t>
  </si>
  <si>
    <t>Snímač teploty prostorový Pt1000, výstup 0-10V, -30 až 60°C, napájení 24V DC, IP65</t>
  </si>
  <si>
    <t>D.2.2.1_dle grafických textových příloh PD 
SO 03-15-02.3_Měření a regulace; viz. specifikace materiálu 
3=3,000 [A] 
Celkem: A=3,000 [B]</t>
  </si>
  <si>
    <t>M21</t>
  </si>
  <si>
    <t>Elektromontáže</t>
  </si>
  <si>
    <t>210100001</t>
  </si>
  <si>
    <t>Ukončení vodičů izolovaných s označením a zapojením v rozváděči nebo na přístroji průřezu žíly do 2,5 mm2</t>
  </si>
  <si>
    <t>D.2.2.1_dle grafických textových příloh PD 
SO 03-15-02.3_Měření a regulace; viz. Kabelová listina 
36=36,000 [A] 
Celkem: A=36,000 [B]</t>
  </si>
  <si>
    <t>210100002</t>
  </si>
  <si>
    <t>Ukončení vodičů izolovaných s označením a zapojením v rozváděči nebo na přístroji průřezu žíly do 6 mm2</t>
  </si>
  <si>
    <t>D.2.2.1_dle grafických textových příloh PD 
SO 03-15-02.3_Měření a regulace; viz. Kabelová listina 
8=8,000 [A] 
Celkem: A=8,000 [B]</t>
  </si>
  <si>
    <t>210191571</t>
  </si>
  <si>
    <t>Montáž skříní pojistkových oceloplechových bez zapojení vodiče na zeď</t>
  </si>
  <si>
    <t>210813061</t>
  </si>
  <si>
    <t>Montáž izolovaných kabelů měděných do 1 kV bez ukončení plných a kulatých (CYKY, CHKE-R,...) uložených pevně počtu a průřezu žil 5x1,5 až 2,5 mm2</t>
  </si>
  <si>
    <t>D.2.2.1_dle grafických textových příloh PD 
SO 03-15-02.3_Měření a regulace; viz. Kabelová listina 
85.000=85,000 [A] 
Celkem: A=85,000 [B]</t>
  </si>
  <si>
    <t>220260721</t>
  </si>
  <si>
    <t>Montáž žlabu kabelového děrovaný nebo neděrovaný včetně montáže kolen, T-kusů na předem připravené upevňovací body, uzavření víka 62/50 mm</t>
  </si>
  <si>
    <t>D.2.2.1_dle grafických textových příloh PD 
SO 03-15-02.3_Měření a regulace; viz. Kabelová listina 
22.000=22,000 [A] 
Celkem: A=22,000 [B]</t>
  </si>
  <si>
    <t>1. V cenách 220 26-0721 až -0732 nejsou započteny náklady na dodávku kabelového žlabu.</t>
  </si>
  <si>
    <t>34111030</t>
  </si>
  <si>
    <t>kabel silový s Cu jádrem 1kV 3x1,5mm2</t>
  </si>
  <si>
    <t>D.2.2.1_dle grafických textových příloh PD 
SO 03-15-02.3_Měření a regulace; viz. Kabelová listina 
85.000-20.000=65,000 [A] 
Celkem: A=65,000 [B]</t>
  </si>
  <si>
    <t>34111060</t>
  </si>
  <si>
    <t>kabel silový s Cu jádrem 1kV 4x1,5mm2</t>
  </si>
  <si>
    <t>D.2.2.1_dle grafických textových příloh PD 
SO 03-15-02.3_Měření a regulace; viz. Kabelová listina 
85.000-65.000=20,000 [A] 
Celkem: A=20,000 [B]</t>
  </si>
  <si>
    <t>34571010</t>
  </si>
  <si>
    <t>lišta elektroinstalační vkládací 18x13</t>
  </si>
  <si>
    <t>D.2.2.1_dle grafických textových příloh PD 
SO 03-15-02.3_Měření a regulace; viz. Kabelová listina 
8.000=8,000 [A] 
Celkem: A=8,000 [B]</t>
  </si>
  <si>
    <t>34571011</t>
  </si>
  <si>
    <t>lišta elektroinstalační vkládací 24x22</t>
  </si>
  <si>
    <t>D.2.2.1_dle grafických textových příloh PD 
SO 03-15-02.3_Měření a regulace; viz. Kabelová listina 
6.000=6,000 [A] 
Celkem: A=6,000 [B]</t>
  </si>
  <si>
    <t>741110001</t>
  </si>
  <si>
    <t>Montáž trubek elektroinstalačních s nasunutím nebo našroubováním do krabic plastových tuhých, uložených pevně, vnější O přes 16 do 23 mm</t>
  </si>
  <si>
    <t>741110501</t>
  </si>
  <si>
    <t>Montáž lišt a kanálků elektroinstalačních se spojkami, ohyby a rohy a s nasunutím do krabic protahovacích, šířky do 60 mm</t>
  </si>
  <si>
    <t>D.2.2.1_dle grafických textových příloh PD 
SO 03-15-02.3_Měření a regulace; viz. Kabelová listina 
14.000=14,000 [A] 
Celkem: A=14,000 [B]</t>
  </si>
  <si>
    <t>741920052</t>
  </si>
  <si>
    <t>Montáž a zhotovení ohnivzdorných konstrukcí pro elektrozařízení přepážek z desek nebo vyztužených omítek silikátových s výplní ve stěnovém průchodu, tl. přes 15</t>
  </si>
  <si>
    <t>Montáž a zhotovení ohnivzdorných konstrukcí pro elektrozařízení přepážek z desek nebo vyztužených omítek silikátových s výplní ve stěnovém průchodu, tl. přes 150 do 300 mm</t>
  </si>
  <si>
    <t>D.2.2.1_dle grafických textových příloh PD 
SO 03-15-02.3_Měření a regulace; viz. Půdorysy 
0.500=0,500 [A] 
Celkem: A=0,500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</si>
  <si>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</si>
  <si>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</si>
  <si>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</si>
  <si>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D.2.2.1_dle grafických textových příloh PD 
SO 03-15-02.3_Měření a regulace; viz. Kabelová listina 
3=3,000 [A] 
Celkem: A=3,000 [B]</t>
  </si>
  <si>
    <t>R21001035</t>
  </si>
  <si>
    <t>Montáž krabicové rozvodky včetně upevnění, úpravy otvoru, zavedení vodičů do krabice, utěsnění otvorů, zapojení vodičů na věstavěnou svorkovnici, odvíčkování a</t>
  </si>
  <si>
    <t>Montáž krabicové rozvodky včetně upevnění, úpravy otvoru, zavedení vodičů do krabice, utěsnění otvorů, zapojení vodičů na věstavěnou svorkovnici, odvíčkování a zavíčkování, vodič do 4mm2</t>
  </si>
  <si>
    <t>D.2.2.1_dle grafických textových příloh PD 
SO 03-15-02.3_Měření a regulace; viz. Kabelová listina 
1=1,000 [A] 
Celkem: A=1,000 [B]</t>
  </si>
  <si>
    <t>R210800547</t>
  </si>
  <si>
    <t>Montáž měděných vodičů CY, HO5V, HO7V, NYM, NYY, YY 6 mm2 uložených pevně</t>
  </si>
  <si>
    <t>D.2.2.1_dle grafických textových příloh PD 
SO 03-15-02.3_Měření a regulace; viz. Kabelová listina 
19.000=19,000 [A] 
Celkem: A=19,000 [B]</t>
  </si>
  <si>
    <t>R210860222</t>
  </si>
  <si>
    <t>Montáž měděných kabelů speciálních JYTY s Al folií 4x1 mm uložených pevně</t>
  </si>
  <si>
    <t>D.2.2.1_dle grafických textových příloh PD 
SO 03-15-02.3_Měření a regulace; viz. Kabelová listina 
71.000=71,000 [A] 
Celkem: A=71,000 [B]</t>
  </si>
  <si>
    <t>R210860223</t>
  </si>
  <si>
    <t>Montáž měděných kabelů speciálních JYTY s Al folií 7x1 mm uložených pevně</t>
  </si>
  <si>
    <t>D.2.2.1_dle grafických textových příloh PD 
SO 03-15-02.3_Měření a regulace; viz. Kabelová listina 
25.000=25,000 [A] 
Celkem: A=25,000 [B]</t>
  </si>
  <si>
    <t>R341215540</t>
  </si>
  <si>
    <t>kabel sdělovací JYTY Al laminovanou fólií 4x1 mm</t>
  </si>
  <si>
    <t>R341215560</t>
  </si>
  <si>
    <t>kabel sdělovací JYTY Al laminovanou fólií 7x1 mm</t>
  </si>
  <si>
    <t>R34140844</t>
  </si>
  <si>
    <t>vodič izolovaný s Cu jádrem 6mm2</t>
  </si>
  <si>
    <t>R3457109</t>
  </si>
  <si>
    <t>trubka elektroinstalační tuhá z PVC D 16 mm</t>
  </si>
  <si>
    <t>R3457140</t>
  </si>
  <si>
    <t>Krabice do vhka IP43, včetně svorkovnice</t>
  </si>
  <si>
    <t>R34572100</t>
  </si>
  <si>
    <t>Protipožární prostup E60 ve stavební konstrukci s atestem</t>
  </si>
  <si>
    <t>R5921300</t>
  </si>
  <si>
    <t>Žlab drátový Merkur 50x50, včetně upevňovací konzoly</t>
  </si>
  <si>
    <t>M36</t>
  </si>
  <si>
    <t>Montáž provozních,měřících a regulačních zařízení</t>
  </si>
  <si>
    <t>R360430051</t>
  </si>
  <si>
    <t>Montáž rotačního servopohonu</t>
  </si>
  <si>
    <t>R360480024</t>
  </si>
  <si>
    <t>Napojení ventilátoru</t>
  </si>
  <si>
    <t>R362410525</t>
  </si>
  <si>
    <t>Montáž odporového teploměru - venkovní, prostorový</t>
  </si>
  <si>
    <t>M50</t>
  </si>
  <si>
    <t>Služby k řídícímu systému</t>
  </si>
  <si>
    <t>S0001</t>
  </si>
  <si>
    <t>Zpracování uživatelských programů</t>
  </si>
  <si>
    <t>BOD</t>
  </si>
  <si>
    <t>D.2.2.1_dle grafických textových příloh PD 
SO 03-15-02.3_Měření a regulace; viz. Technická zpráva 
14=14,000 [A] 
Celkem: A=14,000 [B]</t>
  </si>
  <si>
    <t>S0002</t>
  </si>
  <si>
    <t>Oživení a provedení zkoušek</t>
  </si>
  <si>
    <t>S0003</t>
  </si>
  <si>
    <t>Test 1 : 1</t>
  </si>
  <si>
    <t>S0004</t>
  </si>
  <si>
    <t>Výchozí revize elektro části MaR</t>
  </si>
  <si>
    <t>D.2.2.1_dle grafických textových příloh PD 
SO 03-15-02.3_Měření a regulace; viz. Technická zpráva 
1=1,000 [A] 
Celkem: A=1,000 [B]</t>
  </si>
  <si>
    <t>M51</t>
  </si>
  <si>
    <t>Rozvaděče</t>
  </si>
  <si>
    <t>D00000DT1</t>
  </si>
  <si>
    <t>Rozvaděč DT-1 dodávka materiálu</t>
  </si>
  <si>
    <t>D.2.2.1_dle grafických textových příloh PD 
SO 03-15-02.3_Měření a regulace; viz. Technická zpráva 
Vypínač A/40/3, 40A ks 1 
Jednofázový jistič  C/0,5/1 0,5A ks 1 
Jednofázový jistič  B/6/1 6A ks 3 
Pomocný kontakt k motorovému spínači ks 3 
Motorový spínač MP1,0/2P 0,63-1,0A ks 1 
Motorový spínač MP0,63/2P 0,4-0,63A ks 1 
Motorový spínač MP0,63/3P 0,4-0,63A ks 1 
Zářivkové svítidlo 1x9W s vypínačem ks 1 
Modulární stykač VS425 4+0, cívka 24V DC ks 3 
Pomocný kontakt k modulárnímu stykači 2+0 ks 1 
Pomocné relé 2x8A, cívka 24V DC+patice  ks 1 
Pojistka trubičková na DIN lištu  ks 5 
Přepěťová ochrana SPD3 6A s vf. filtrem ks 1 
Přepěťová ochrana SPD2, SLP-275/4V ks 1 
Oddělovací tlumivka 16A ks 2 
Ovládač pomocných obvodů  I-0-II prosvětlený, komplet včetně signálky 24V DC ks 3 
Signálka LED  24V DC červená ks 1 
Řadová svorkovnice do 2,5 mm2 ks 32 
Vývodka  PG9, PG11 ks 12 
Vývodka  PG13,5 ks 5 
Nástěnný rozvaděč 600//600/210 mm, včetně montážní desky ks 1 
Pomocný materiál, korýtka, vodiče komplet 1 
1=1,000 [A] 
Celkem: A=1,000 [B]</t>
  </si>
  <si>
    <t>M00000DT1</t>
  </si>
  <si>
    <t>Rozvaděč DT-1 montáž</t>
  </si>
  <si>
    <t>D.2.2.1_dle grafických textových příloh PD 
SO 03-15-02.3_Měření a regulace; viz. Technická zpráva 
E-2020-1 Vypínač Ä/40/3, 40A ks 1 
E-2000-1 Jednofázový jistič   ks 4 
E-2006-1 Motorový spínač MP ks 3 
E-2000-1 Pomocný kontakt k jističi, motorovému spínači ks 3 
R-1140-1 Zářivkové svítidlo 1x9W s vypínačem ks 1 
H-2850-1 Pomocné relé 2x8A, cívka 24V DC+patice  ks 1 
E-0100-1 Pojistka trubičková na DIN lištu  ks 5 
E-2010-1 Oddělovací tlumivka 16A ks 2 
F-0210-1 Modulární stykač ks 3 
F-1100-1 Pomocný kontakt stykač ks 1 
J-3010-1 Zdroj 230V AC/24V DC  ks 1 
E-2006-1 Přepěťová ochrana 3.stupeň 6A s vf. filtrem ks 1 
J-3010-1 Svodič přepětí SLP-275/4V ks 1 
G-5130-0 Signálka  24V AC/DC ks 4 
G-0020-1 Ovládač pomocných obvodů  I-0-II  ks 3 
K-1260-1 Regulátor  ks 1 
P-0195-1 Ukončení vodičů na regulátoru  ks 28 
P-0195-1 Řadová svorkovnice do 2,5 mm2 ks 32 
P-4040-0 Vývodka  PG9, PG11 ks 12 
P-4040-0 Vývodka  PG13,5 ks 5 
Hodinová zúčtovací sazba 23,00hod 
1=1,000 [A] 
Celkem: A=1,000 [B]</t>
  </si>
  <si>
    <t>SO 03-15-05.4</t>
  </si>
  <si>
    <t>TNS Ostrava Svinov, technologický objekt - Umělé osvětlení a vnitřní silnoproudé rozvody</t>
  </si>
  <si>
    <t xml:space="preserve">        SO 03-15-05.4</t>
  </si>
  <si>
    <t>viz. příloha 3' 
100.000=100,000 [A]</t>
  </si>
  <si>
    <t>viz. příloha 3' 
560.000=560,000 [A]</t>
  </si>
  <si>
    <t>viz. příloha 3' 
210.000=210,000 [A]</t>
  </si>
  <si>
    <t>viz. příloha 3' 
170.000=170,000 [A]</t>
  </si>
  <si>
    <t>předpokládané množství' 
0.200=0,200 [A]</t>
  </si>
  <si>
    <t>předpokládané množství' 
4.000=4,000 [A]</t>
  </si>
  <si>
    <t>předpokládané množství' 
50.000=50,000 [A]</t>
  </si>
  <si>
    <t>viz. příloha 3' 
35=35,000 [A]</t>
  </si>
  <si>
    <t>viz. příloha 3' 
16=16,000 [A]</t>
  </si>
  <si>
    <t>741222</t>
  </si>
  <si>
    <t>SPÍNAČ INSTALAČNÍ DVOJITÝ KOMPLETNÍ NÁSTĚNNÝ - KRYTÍ MIN. IP 44</t>
  </si>
  <si>
    <t>viz. příloha 3' 
1=1,000 [A]</t>
  </si>
  <si>
    <t>viz. příloha 3' 
11=11,000 [A]</t>
  </si>
  <si>
    <t>741423</t>
  </si>
  <si>
    <t>ZÁSUVKA/PŘÍVODKA PRŮMYSLOVÁ, KRYTÍ PŘES IP 44 400 V, DO 63 A</t>
  </si>
  <si>
    <t>741533</t>
  </si>
  <si>
    <t>SVÍTIDLO INTERIÉROVÉ LED (IP 20) OD 26 DO 45 W</t>
  </si>
  <si>
    <t>741611</t>
  </si>
  <si>
    <t>PŘÍMOTOP S TERMOSTATEM DO 1000 W</t>
  </si>
  <si>
    <t>1. Položka obsahuje: – připojení k napájecí síti2. Položka neobsahuje: X3. Způsob měření:Udává se počet kusů kompletní konstrukce nebo práce.</t>
  </si>
  <si>
    <t>741613</t>
  </si>
  <si>
    <t>PŘÍMOTOP S TERMOSTATEM PŘES 2000 DO 3000 W</t>
  </si>
  <si>
    <t>viz. příloha 3' 
3=3,000 [A]</t>
  </si>
  <si>
    <t>741733</t>
  </si>
  <si>
    <t>PROSTOROVÝ TERMOSTAT 0-40 ST.C, PROGRAMOVATELNÝ</t>
  </si>
  <si>
    <t>741811</t>
  </si>
  <si>
    <t>UZEMŇOVACÍ VODIČ NA POVRCHU FEZN DO 120 MM2</t>
  </si>
  <si>
    <t>viz. příloha 3' 
70.000=70,000 [A]</t>
  </si>
  <si>
    <t>1. Položka obsahuje: – uchycení vodiče na povrch vč. podpěr, konzol, svorek a pod. – měření, dělení, spojování – nátěr2. Položka neobsahuje: X3. Způsob měření:Měří se metr délkový.</t>
  </si>
  <si>
    <t>viz. příloha 3' 
12=12,000 [A]</t>
  </si>
  <si>
    <t>R741244</t>
  </si>
  <si>
    <t>INSTALAČNÍ TLAČÍTKO KOMPLETNÍ NÁSTĚNNÉ - KRYTÍ MIN. IP 44</t>
  </si>
  <si>
    <t>předpokládané množství' 
100=100,000 [A]</t>
  </si>
  <si>
    <t>předpokládané množství' 
35=35,000 [A]</t>
  </si>
  <si>
    <t>viz. příloha 5' 
680.000=680,000 [A]</t>
  </si>
  <si>
    <t>viz. příloha 5' 
40.000=40,000 [A]</t>
  </si>
  <si>
    <t>viz. příloha 5' 
80.000=80,000 [A]</t>
  </si>
  <si>
    <t>ROZVÁDĚČ R1</t>
  </si>
  <si>
    <t>předpokládané množství' 
1=1,000 [A]</t>
  </si>
  <si>
    <t>viz. příloha 1' 
16.000=16,000 [A]</t>
  </si>
  <si>
    <t>SO 03-15-05.5</t>
  </si>
  <si>
    <t>TNS Ostrava Svinov, technologický objekt - Hromosvody</t>
  </si>
  <si>
    <t xml:space="preserve">        SO 03-15-05.5</t>
  </si>
  <si>
    <t>předpokládané množství' 
4=4,000 [A] 
Celkem: A=4,000 [B]</t>
  </si>
  <si>
    <t>741D11</t>
  </si>
  <si>
    <t>HROMOSVODOVÝ VODIČ FEZN NA POVRCHU</t>
  </si>
  <si>
    <t>viz. příloha 3' 
50.000=50,000 [A]</t>
  </si>
  <si>
    <t>viz. příloha 3' 
34.000=34,000 [A]</t>
  </si>
  <si>
    <t>741F11</t>
  </si>
  <si>
    <t>HROMOSVODOVÝ JÍMÁCÍ SET IZOLOVANÝ VYSOKONAPĚŤOVÝ S VNĚJŠÍM PLÁŠTĚM S ŘÍZENÍM POTENCIÁLU VČETNĚ DRŽÁKU NA ZEĎ, DÉLKY DO 5 M</t>
  </si>
  <si>
    <t>viz. příloha 3' 
20=20,000 [A]</t>
  </si>
  <si>
    <t>viz. příloha 3' 
30,0=30,000 [A]</t>
  </si>
  <si>
    <t>D.2.2.5</t>
  </si>
  <si>
    <t>Demolice</t>
  </si>
  <si>
    <t>SO 03-15-06</t>
  </si>
  <si>
    <t>TNS Ostrava Svinov, demolice</t>
  </si>
  <si>
    <t xml:space="preserve">    D.2.2.5</t>
  </si>
  <si>
    <t xml:space="preserve">      SO 03-15-06</t>
  </si>
  <si>
    <t>113106121</t>
  </si>
  <si>
    <t>Rozebrání dlažeb z betonových nebo kamenných dlaždic komunikací pro pěší ručně</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</si>
  <si>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</si>
  <si>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odstraněné stávajícího dlážděného chodníku vč. podkladní vrstvy 
11=11,000 [A]</t>
  </si>
  <si>
    <t>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</si>
  <si>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113107223</t>
  </si>
  <si>
    <t>Odstranění podkladu z kameniva drceného tl 300 mm strojně pl přes 200 m2</t>
  </si>
  <si>
    <t>Odstranění podkladů nebo krytů strojně plochy jednotlivě přes 200 m2 s přemístěním hmot na skládku na vzdálenost do 20 m nebo s naložením na dopravní prostředek z kameniva hrubého drceného, o tl. vrstvy přes 200 do 300 mm</t>
  </si>
  <si>
    <t>Odstranění podkladní vrstvy tl 300 mm stávající asfaltové komunikace; viz TZ 
770=770,000 [A]</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</si>
  <si>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</si>
  <si>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113107243</t>
  </si>
  <si>
    <t>Odstranění podkladu živičného tl 150 mm strojně pl přes 200 m2</t>
  </si>
  <si>
    <t>Odstranění podkladů nebo krytů strojně plochy jednotlivě přes 200 m2 s přemístěním hmot na skládku na vzdálenost do 20 m nebo s naložením na dopravní prostředek živičných, o tl. vrstvy přes 100 do 150 mm</t>
  </si>
  <si>
    <t>Odstranění aslfaltové vrstvy stávající komunikace tl. 150 mm; viz TZ 
770=770,000 [A]</t>
  </si>
  <si>
    <t>113202111</t>
  </si>
  <si>
    <t>Vytrhání obrub krajníků obrubníků stojatých</t>
  </si>
  <si>
    <t>Vytrhání obrub  s vybouráním lože, s přemístěním hmot na skládku na vzdálenost do 3 m nebo s naložením na dopravní prostředek z krajníků nebo obrubníků stojatých</t>
  </si>
  <si>
    <t>Vytržení betovnocých obrubníků; viz TZ 
90=90,000 [A]</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</si>
  <si>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</si>
  <si>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odtěžení zeminy nad stropem bunkru  
70=70,000 [A]</t>
  </si>
  <si>
    <t>151101201</t>
  </si>
  <si>
    <t>Zřízení příložného pažení stěn výkopu hl do 4 m</t>
  </si>
  <si>
    <t>Zřízení pažení stěn výkopu bez rozepření nebo vzepření příložné, hloubky do 4 m</t>
  </si>
  <si>
    <t>zřízení pažení výkopu 
8.770*2.8=24,556 [A] 
7.600*2.8=21,280 [B] 
Celkem: A+B=45,836 [C]</t>
  </si>
  <si>
    <t>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t>
  </si>
  <si>
    <t>151101211</t>
  </si>
  <si>
    <t>Odstranění příložného pažení stěn hl do 4 m</t>
  </si>
  <si>
    <t>Odstranění pažení stěn výkopu bez rozepření nebo vzepření s uložením pažin na vzdálenost do 3 m od okraje výkopu příložné, hloubky do 4 m</t>
  </si>
  <si>
    <t>odstranění pažení; viz položka č. 151102201 
45.836=45,836 [A]</t>
  </si>
  <si>
    <t>151101401</t>
  </si>
  <si>
    <t>Zřízení vzepření stěn při pažení příložném hl do 4 m</t>
  </si>
  <si>
    <t>Zřízení vzepření zapažených stěn výkopů s potřebným přepažováním při pažení příložném, hloubky do 4 m</t>
  </si>
  <si>
    <t>Zřízení vzepření pažení výkopu; viz položka č. 151102201 
46.836=46,836 [A]</t>
  </si>
  <si>
    <t>1. Ceny nelze použít pro kotvení zapažených stěn zvenku; toto kotvení se oceňuje příslušnými cenami katalogu 800-2 Zvláštní zakládání objektů.</t>
  </si>
  <si>
    <t>151101411</t>
  </si>
  <si>
    <t>Odstranění vzepření stěn při pažení příložném hl do 4 m</t>
  </si>
  <si>
    <t>Odstranění vzepření stěn výkopů s uložením materiálu na vzdálenost do 3 m od kraje výkopu při pažení příložném, hloubky do 4 m</t>
  </si>
  <si>
    <t>odstranění vzepření; viz položka č. 151101401 
46.836=46,836 [A]</t>
  </si>
  <si>
    <t>Zásyp jámy po demolici skladu 
130=130,000 [A]</t>
  </si>
  <si>
    <t>21-M</t>
  </si>
  <si>
    <t>210040001-D</t>
  </si>
  <si>
    <t>Demontáž sloupů nn betonových jednoduchých do 12 m</t>
  </si>
  <si>
    <t>Demontáž sloupů a stožárů venkovního vedení nn bez výstroje  z předpjatého betonu včetně krycí hlavice, rozvozu, vztyčení a očíslování stožáru do 12 m jednoduchých</t>
  </si>
  <si>
    <t>demolice sloupů stožárové trafostanice 
4=4,000 [A] 
ubourání nepoužívaného sloupu elektrického vedení 
1=1,000 [B] 
Celkem: A+B=5,000 [C]</t>
  </si>
  <si>
    <t>311113132</t>
  </si>
  <si>
    <t>Nosná zeď tl do 200 mm z hladkých tvárnic ztraceného bednění včetně výplně z betonu tř. C 16/20</t>
  </si>
  <si>
    <t>Nadzákladové zdi z tvárnic ztraceného bednění  hladkých, včetně výplně z betonu třídy C 16/20, tloušťky zdiva přes 150 do 200 mm</t>
  </si>
  <si>
    <t>vyplnění otvorů po odstranění dveří 
0.98*1.3*2=2,548 [A]</t>
  </si>
  <si>
    <t>1. Vcenách jsou započteny i náklady na dodání a uložení betonu  2. Vcenách -3212 až -3234 jsou započteny i náklady na doplňkové - rohové tvárnice.  3. Vcenách nejsou započteny náklady na dodání a uložení betonářské výztuže; tyto se oceňují cenami souboru cen 31* 36- . . Výztuž nadzákladových zdí.  4. Množství jednotek se určuje vm2 plochy zdiva.</t>
  </si>
  <si>
    <t>311361821</t>
  </si>
  <si>
    <t>Výztuž nosných zdí betonářskou ocelí 10 505</t>
  </si>
  <si>
    <t>Výztuž nadzákladových zdí nosných svislých nebo odkloněných od svislice, rovných nebo oblých z betonářské oceli 10 505 (R) nebo BSt 500</t>
  </si>
  <si>
    <t>Uvažováno 150kg/m3 
viz položka č. 311113132 
2.548*0.2*0.15=0,076 [A]</t>
  </si>
  <si>
    <t>612121111</t>
  </si>
  <si>
    <t>Zatření spár cementovou maltou vnitřních stěn z tvárnic nebo kamene</t>
  </si>
  <si>
    <t>Zatření spár vnitřních povrchů cementovou maltou, ploch z tvárnic nebo kamene stěn</t>
  </si>
  <si>
    <t>zapravení nové stěny a napojení na okolní kce 
1.87*0.9=1,683 [A]</t>
  </si>
  <si>
    <t>612331121</t>
  </si>
  <si>
    <t>Cementová omítka hladká jednovrstvá vnitřních stěn nanášená ručně</t>
  </si>
  <si>
    <t>Omítka cementová vnitřních ploch  nanášená ručně jednovrstvá, tloušťky do 10 mm hladká svislých konstrukcí stěn</t>
  </si>
  <si>
    <t>viz položka č. 612121111 
1.683=1,683 [A]</t>
  </si>
  <si>
    <t>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</si>
  <si>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619999041</t>
  </si>
  <si>
    <t>Příplatek k úpravám povrchů za provádění prací ve stísněném prostoru</t>
  </si>
  <si>
    <t>Příplatky k cenám úprav vnitřních povrchů  za ztížené pracovní podmínky práce ve stísněném prostoru</t>
  </si>
  <si>
    <t>1. Cena -9031 je určena pro ocenění profilovaných fabionů, vypuklých či vydutých profilovaných zaoblení nebo samostatně tažených profilování. Měrná jednotka se určuje vm výšky, případně délky zaoblení.  2. Zaoblení o poloměru větším než je 100 mm, se oceňuje cenou 629 99-9022 vnějších povrchových úprav.  3. Cena -9041 je určena pro práci vúzkém prostoru (šířky do 0,6 m) anebo pro práci vsedě nebo pokleku (výšky do 1,3 m).  4. K cenám úprav vnitřních povrchů lze případně použít i ceny příplatků souboru cen 629 99 této části katalogu</t>
  </si>
  <si>
    <t>62832001</t>
  </si>
  <si>
    <t>pás asfaltový natavitelný oxidovaný tl 3,5mm typu V60 S35 s vložkou ze skleněné rohože, s jemnozrnným minerálním posypem</t>
  </si>
  <si>
    <t>Provedení izolace proti zemní vlhkosti vodorovné za studena nátěrem penetračním</t>
  </si>
  <si>
    <t>Provedení izolace proti zemní vlhkosti natěradly a tmely za studena  na ploše vodorovné V nátěrem penetračním</t>
  </si>
  <si>
    <t>penetrační nátěr hydroizolační stěny 
7=7,000 [A]</t>
  </si>
  <si>
    <t>711131811</t>
  </si>
  <si>
    <t>Odstranění izolace proti zemní vlhkosti vodorovné</t>
  </si>
  <si>
    <t>Odstranění izolace proti zemní vlhkosti  na ploše vodorovné V</t>
  </si>
  <si>
    <t>Odstranění asfaltové izolace; měřeno digi 
1.7*5*2+1.2*4*0.8=20,840 [A]</t>
  </si>
  <si>
    <t>1. Ceny se používají pro odstranění hydroizolačních pásů a folií bez rozlišení tloušťky a počtu vrstev.</t>
  </si>
  <si>
    <t>711131821</t>
  </si>
  <si>
    <t>Odstranění izolace proti zemní vlhkosti svislé</t>
  </si>
  <si>
    <t>Odstranění izolace proti zemní vlhkosti  na ploše svislé S</t>
  </si>
  <si>
    <t>Odstranění asfaltové izolace; měřeno digi 
2.8*5=14,000 [A]</t>
  </si>
  <si>
    <t>711142559</t>
  </si>
  <si>
    <t>Provedení izolace proti zemní vlhkosti pásy přitavením svislé NAIP</t>
  </si>
  <si>
    <t>Provedení izolace proti zemní vlhkosti pásy přitavením  NAIP na ploše svislé S</t>
  </si>
  <si>
    <t>dvojnásobná izolace natavenými asfaltovými pásy 
7*2=14,000 [A]</t>
  </si>
  <si>
    <t>1. Izolace plochy jednotlivě do 10 m2 se oceňují skladebně cenou příslušné izolace a cenou 711 19-9097 Příplatek za plochu do 10 m2.</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</si>
  <si>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</si>
  <si>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</si>
  <si>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</si>
  <si>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</si>
  <si>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</si>
  <si>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28376351</t>
  </si>
  <si>
    <t>deska perimetrická spodních staveb, podlah a plochých střech 200kPa ?=0,034 tl 40mm</t>
  </si>
  <si>
    <t>713131141</t>
  </si>
  <si>
    <t>Montáž izolace tepelné stěn a základů lepením celoplošně rohoží, pásů, dílců, desek</t>
  </si>
  <si>
    <t>Montáž tepelné izolace stěn rohožemi, pásy, deskami, dílci, bloky (izolační materiál ve specifikaci) lepením celoplošně</t>
  </si>
  <si>
    <t>izolace stěny 
7=7,000 [A]</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</si>
  <si>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</si>
  <si>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998713101</t>
  </si>
  <si>
    <t>Přesun hmot tonážní pro izolace tepelné v objektech v do 6 m</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</si>
  <si>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</si>
  <si>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</si>
  <si>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767641800</t>
  </si>
  <si>
    <t>Demontáž zárubní dveří odřezáním plochy do 2,5 m2</t>
  </si>
  <si>
    <t>Demontáž dveřních zárubní  odřezáním od upevnění, plochy dveří do 2,5 m2</t>
  </si>
  <si>
    <t>vybourání zárubní vč. vysazení dveřního křídla 
2=2,000 [A]</t>
  </si>
  <si>
    <t>784111001</t>
  </si>
  <si>
    <t>Oprášení (ometení ) podkladu v místnostech výšky do 3,80 m</t>
  </si>
  <si>
    <t>Oprášení (ometení) podkladu v místnostech výšky do 3,80 m</t>
  </si>
  <si>
    <t>viz položka č. 612121111 
1.693=1,693 [A]</t>
  </si>
  <si>
    <t>784111011</t>
  </si>
  <si>
    <t>Obroušení podkladu omítnutého v místnostech výšky do 3,80 m</t>
  </si>
  <si>
    <t>Obroušení podkladu omítky v místnostech výšky do 3,80 m</t>
  </si>
  <si>
    <t>784181111</t>
  </si>
  <si>
    <t>Základní silikátová jednonásobná penetrace podkladu v místnostech výšky do 3,80m</t>
  </si>
  <si>
    <t>Penetrace podkladu jednonásobná základní silikátová v místnostech výšky do 3,80 m</t>
  </si>
  <si>
    <t>784211101</t>
  </si>
  <si>
    <t>Dvojnásobné bílé malby ze směsí za mokra výborně otěruvzdorných v místnostech výšky do 3,80 m</t>
  </si>
  <si>
    <t>Malby z malířských směsí otěruvzdorných za mokra dvojnásobné, bílé za mokra otěruvzdorné výborně v místnostech výšky do 3,80 m</t>
  </si>
  <si>
    <t>899101211</t>
  </si>
  <si>
    <t>Demontáž poklopů litinových nebo ocelových včetně rámů hmotnosti do 50 kg</t>
  </si>
  <si>
    <t>Demontáž poklopů litinových a ocelových včetně rámů, hmotnosti jednotlivě do 50 kg</t>
  </si>
  <si>
    <t>139951123</t>
  </si>
  <si>
    <t>Bourání kcí v hloubených vykopávkách ze zdiva ze ŽB nebo předpjatého strojně</t>
  </si>
  <si>
    <t>Bourání konstrukcí v hloubených vykopávkách strojně s přemístěním suti na hromady na vzdálenost do 20 m nebo s naložením na dopravní prostředek z betonu železového nebo předpjatého</t>
  </si>
  <si>
    <t>bourání stěn skladu tl. 170 mm 
5*1.35*0.17*2=2,295 [A] 
odbourání horního rámu výlezu 
0.587*0.6=0,352 [B] 
bourání stropu skladu tl. 230 mm 
(2.3+2*0.17)*5*0.23=3,036 [C] 
Celkem: A+B+C=5,683 [D]</t>
  </si>
  <si>
    <t>1. Ceny jsou určeny pouze pro bourání konstrukcí ze zdiva nebo z betonu ve výkopišti při provádění zemních prací, jsou-li zdivo nebo beton obklopeny horninou nebo sypaninou tak, že k nim bez vykopávky není přístup.  2. Ceny lze použít i pro bourání konstrukcí při vykopávkách zářezů.  3. Ceny nelze použít pro bourání konstrukcí  a) na suchu ze zdiva nebo z betonu jako samostatnou stavební práci, i když jsou bourané konstrukce pod úrovní terénu, jako např. zdi, stropy a klenby v suterénu,  b) pod vodou.; toto bourání se oceňuje individuálně.  4. Svislé, příp. vodorovné přemístění materiálu zrozbouraných konstrukcí ve výkopišti se oceňuje jako přemístění výkopku z hornin třídy těžitelnosti III cenami souboru cen 161 Svislé přemístění výkopku, příp. 162 Vodorovné přemístění výkopku se složením, ale bez naložení a rozprostření.  5. Objem vybouraného materiálu pro přemístění se rovná objemu konstrukcí před rozbouráním.</t>
  </si>
  <si>
    <t>953965135</t>
  </si>
  <si>
    <t>Kotevní šroub pro chemické kotvy M 16 dl 500 mm</t>
  </si>
  <si>
    <t>Kotvy chemické s vyvrtáním otvoru  kotevní šrouby pro chemické kotvy, velikost M 16, délka 500 mm</t>
  </si>
  <si>
    <t>viz položka č. 953961114;  
14=14,000 [A]</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</si>
  <si>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i náklady na dodání a zasunutí kotevního šroubu do otvoru vyplněného chemickým tmelem nebo patronou a dotažení matice.</t>
  </si>
  <si>
    <t>961044111</t>
  </si>
  <si>
    <t>Bourání základů z betonu prostého</t>
  </si>
  <si>
    <t>Bourání základů z betonu  prostého</t>
  </si>
  <si>
    <t>Bourání základové patky sloupů 
1.3*1.3*4=6,760 [A] 
Bourání základových patek pod stoličkami odpojovačů P1 a P2 (3x3x2m) 
3*3*2*2=36,000 [B] 
ubourání základů nepoužívaného sloupu elektrického vedení 
1.3*1.3*2=3,380 [C] 
= 
odstranění stávajícího kabelovodu (betonové 'U' žlab) 
0.535*(5.5+6+4.5)=8,560 [E] 
odtranění krytu stávajícího kabelovodu (betonové panely) 
(5.5+4.5)*0.977*0.15=1,466 [F] 
odstranění čtvercové šachty kabelovodu (2x2x2m) + kryt šachty betonovým panelem 
1.11*2+2*2*0.15=2,820 [G] 
Celkem: A+B+C+D+E+F+G=</t>
  </si>
  <si>
    <t>965042141</t>
  </si>
  <si>
    <t>Bourání podkladů pod dlažby nebo mazanin betonových nebo z litého asfaltu tl do 100 mm pl přes 4 m2</t>
  </si>
  <si>
    <t>Bourání mazanin betonových nebo z litého asfaltu tl. do 100 mm, plochy přes 4 m2</t>
  </si>
  <si>
    <t>bourání betonové mazaniny 
2.84*5*0.1=1,420 [A] 
bourání betonové přizdívky 
1.6*5*0.1*2=1,600 [B] 
bourání betonové přizdívky výlezu 
0.358*0.6=0,215 [C] 
Celkem: A+B+C=3,235 [D]</t>
  </si>
  <si>
    <t>977151123</t>
  </si>
  <si>
    <t>Jádrové vrty diamantovými korunkami do D 150 mm do stavebních materiálů</t>
  </si>
  <si>
    <t>Jádrové vrty diamantovými korunkami do stavebních materiálů (železobetonu, betonu, cihel, obkladů, dlažeb, kamene) průměru přes 130 do 150 mm</t>
  </si>
  <si>
    <t>Jádrové vrty pro odvod zemní vlhkosti 
16*0.55=8,800 [A]</t>
  </si>
  <si>
    <t>1. Vcenách jsou započteny i náklady na rozměření, ukotvení vrtacího stroje, vrtání, opotřebení diamantových vrtacích korunek a spotřebu vody.  2. Vcenách -1211 až -1233 pro dovrchní vrty jsou započteny i náklady na odsátí výplachové vody zvrtu.</t>
  </si>
  <si>
    <t>977211112</t>
  </si>
  <si>
    <t>Řezání stěnovou pilou ŽB kcí s výztuží průměru do 16 mm hl do 350 mm</t>
  </si>
  <si>
    <t>Řezání konstrukcí stěnovou pilou železobetonových průměru řezané výztuže do 16 mm hloubka řezu přes 200 do 350 mm</t>
  </si>
  <si>
    <t>řezání betonové přizdívky a železobetonového rámu tl. 170+100 mm 
vodorovné řezy 
2*5=10,000 [A] 
svislé řezy 
2*1.7=3,400 [B] 
řezání betonové mazaniny a železobetonového rámu t. 230+100 mm 
2.84=2,840 [C] 
Celkem: A+B+C=16,240 [D]</t>
  </si>
  <si>
    <t>1. Množství měrných jednotek se určuje:  a) u řezů v m délky řezu v závislosti na jeho hloubce,  b) u příplatku za řezy do výztuže průměru přes 16 mm v cm2 plochy řezané výztuže.  2. Vcenách jsou započteny i náklady na spotřebu vody.  3. V cenách nejsou započteny náklady na vybourání konstrukce; tyto náklady se oceňují cenami katalogu 801-3 Budovy a haly - bourání konstrukcí.</t>
  </si>
  <si>
    <t>R953961114</t>
  </si>
  <si>
    <t>Kotvy chemickým tmelem M 16 hl 150 mm do betonu, ŽB nebo kamene s vyvrtáním otvoru</t>
  </si>
  <si>
    <t>Kotvy chemické s vyvrtáním otvoru  do betonu, železobetonu nebo tvrdého kamene tmel, velikost M 16, hloubka 150 mm</t>
  </si>
  <si>
    <t>protrnování otvoru;  
14=14,000 [A]</t>
  </si>
  <si>
    <t>R9850000</t>
  </si>
  <si>
    <t>Příprava prostoru před zahájením stavebních prací</t>
  </si>
  <si>
    <t>Příprava prostoru před zahájením stavebních prací  
položka obsahuje:  
- demontáž stávajících elektrických rozvodů a světel  
- demontáž jednotky klimatizace v krytu i vně</t>
  </si>
  <si>
    <t>přípravné práce viz plný popis položky 
1=1,000 [A]</t>
  </si>
  <si>
    <t>997</t>
  </si>
  <si>
    <t>Přesun sutě</t>
  </si>
  <si>
    <t>POPLATKY ZA LIKVIDACŮ ODPADŮ NEKONTAMINOVANÝCH - 17 03 02  VYBOURANÝ ASFALTOVÝ BETON BEZ DEHTU VČ. DOPRAVY NA SKLÁDKU A MANIPULACE</t>
  </si>
  <si>
    <t>viz automatický výpočet suti položky č. 113107243 
243.32=243,320 [A]</t>
  </si>
  <si>
    <t>POPLATKY ZA LIKVIDACŮ ODPADŮ NEKONTAMINOVANÝCH - 17 01 01  BETON Z DEMOLIC OBJEKTŮ, ZÁKLADŮ TV VČ. DOPRAVY NA SKLÁDKU A MANIPULACE</t>
  </si>
  <si>
    <t>POPLATKY ZA LIKVIDACŮ ODPADŮ NEKONTAMINOVANÝCH - 17 01 01  BETON Z DEMOLIC OBJEKTŮ, ZÁKLADŮ TV vč. dopravy na skládku</t>
  </si>
  <si>
    <t>viz automatický výpočet sutě položek č. 113106121, 113202111, 961044111, 965042141, 977151123, 210040001-D 
2.805+18.45+117.972+7.117+0.616+8.35=155,310 [A] 
viz automatický výpočet sutě položek č. 139951123 
13.639=13,639 [B] 
Celkem: A+B=168,949 [C]</t>
  </si>
  <si>
    <t>viz automatický výpočet suti položky č. 113107223 
338.800=338,800 [A]</t>
  </si>
  <si>
    <t>R015420</t>
  </si>
  <si>
    <t>POPLATKY ZA LIKVIDACŮ ODPADŮ NEKONTAMINOVANÝCH - 17 06 04  ZBYTKY IZOLAČNÍCH MATERIÁLŮ VČ. DOPRAVY NA SKLÁDKU A MANIPULACE</t>
  </si>
  <si>
    <t>viz položky č. 711131811 a 711131821 
0.083+0.063=0,146 [A]</t>
  </si>
  <si>
    <t>R015790</t>
  </si>
  <si>
    <t>POPLATKY ZA LIKVIDACŮ ODPADŮ - 17 04 05 ŽELEZO A OCEL VČ. DOPRAVY NA SKLÁDKU A MANIPULACE</t>
  </si>
  <si>
    <t>viz položky č. 899101211 a 767641800 
0.026+0.05=0,076 [A]</t>
  </si>
  <si>
    <t>R997013501</t>
  </si>
  <si>
    <t>Zrušení stávající skládky betonových panelů vč. naložení, vodorovné dopravy do 30 km a složení</t>
  </si>
  <si>
    <t>D.2.2.6</t>
  </si>
  <si>
    <t>Drobná architektura a oplocení</t>
  </si>
  <si>
    <t>SO 03-15-04</t>
  </si>
  <si>
    <t>TNS Ostrava Svinov, úprava oplocení areálu</t>
  </si>
  <si>
    <t xml:space="preserve">    D.2.2.6</t>
  </si>
  <si>
    <t xml:space="preserve">      SO 03-15-04</t>
  </si>
  <si>
    <t>122151103</t>
  </si>
  <si>
    <t>Odkopávky a prokopávky nezapažené v hornině třídy těžitelnosti I, skupiny 1 a 2 objem do 100 m3 strojně</t>
  </si>
  <si>
    <t>Odkopávky a prokopávky nezapažené strojně v hornině třídy těžitelnosti I skupiny 1 a 2 přes 50 do 100 m3</t>
  </si>
  <si>
    <t>odkop pro úpravu terénu v poli B-C 
1.08*80=86,400 [A] 
odkop pro úpravu terénu v poli C-D 
0.43*23=9,890 [B] 
Celkem: A+B=96,290 [C]</t>
  </si>
  <si>
    <t>1. V cenách jsou započteny i náklady na přehození výkopku na vzdálenost do 3 m nebo naložení na dopravní prostředek.</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</si>
  <si>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</si>
  <si>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</si>
  <si>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</si>
  <si>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Hloubení rýhy pro zřízení podkladní vrstvy pod nové oplocení z prefabrikovaných dílců 
viz TZ; výkres řezu A-A´ 
300x200 mm 
= 
pole A-B 
0.3*0.2*62.63=3,758 [B] 
pole B-C 
0.3*0.2*79.19=4,751 [C] 
pole C-D 
0.3*0.2*22.94=1,376 [D] 
pole D-E 
0.3*0.2*14.17=0,850 [E] 
pole F-G 
0.3*0.2*29.73=1,784 [F] 
pole G-H 
0.3*0.2*41.35=2,481 [G] 
Celkem: A+B+C+D+E+F+G=</t>
  </si>
  <si>
    <t>1. V cenách jsou započteny i náklady na přehození výkopku na přilehlém terénu na vzdálenost do 3 m od podélné osy rýhy nebo naložení na dopravní prostředek.</t>
  </si>
  <si>
    <t>132251255</t>
  </si>
  <si>
    <t>Hloubení rýh nezapažených š do 2000 mm v hornině třídy těžitelnosti I, skupiny 3 objem do 1000 m3 strojně</t>
  </si>
  <si>
    <t>Hloubení nezapažených rýh šířky přes 800 do 2 000 mm strojně s urovnáním dna do předepsaného profilu a spádu v hornině třídy těžitelnosti I skupiny 3 přes 500 do 1 000 m3</t>
  </si>
  <si>
    <t>Hloubení rýhy pro nové betonové patky oplocení 
/----------------------------------------------/ 
257*2.4*1.6=986,880 [A] 
Celkem: A=986,880 [B]</t>
  </si>
  <si>
    <t>zřízení pažení  
/----------------------------------------------/ 
pole X-A (500x500x1200 mm) - 3 ks 
1.7*1.3*4*3=26,520 [A] 
/----------------------------------------------/ 
pole A-B (P1, P2, P3) 
'P1 - 1200x1200x1200 mm; 2ks' 
2.4*1.3*4*2=24,960 [B] 
= 
'P2 - 1200x1000x1200 mm; 2ks'  
(2.4*1.3*2+2.2*1.3*2)*2=23,920 [D] 
= 
'P3 - 1200x800x1200 mm; 17ks' 
(2.4*1.3*2+2.0*1.3*2)*17=194,480 [F] 
/----------------------------------------------/ 
pole B-C (P1, P2, P3) 
'P1 - 1200x1200x1200 mm; 1ks' 
2.4*1.3*4*1=12,480 [G] 
= 
'P2 - 1200x1000x1200 mm; 2ks' 
(2.4*1.3*2+2.2*1.3*2)*2=23,920 [I] 
= 
'P3 - 1200x800x1200 mm; 22ks' 
(2.4*1.3*2+2.0*1.3*2)*22=251,680 [K] 
/----------------------------------------------/ 
pole C-D (P2, P3) 
'P2 - 1200x1000x1200 mm; 2ks' 
(2.4*1.3*2+2.2*1.3*2)*2=23,920 [L] 
= 
'P3 - 1200x800x1200 mm; 5ks' 
(2.4*1.3*2+2.0*1.3*2)*5=57,200 [N] 
/----------------------------------------------/ 
pole D-E (P1, P4, P5) 
'P1 - 1200x1200x1200 mm; 1ks' 
2.4*1.3*4*1=12,480 [O] 
= 
'P4 - 1200x800x1200 mm; 4ks' 
(2.4*1.3*2+2.0*1.3*2)*4=45,760 [Q] 
= 
'P5 - ATYP; 1ks; měřeno digi' 
4.61*2.4*(212.82-211.02+0.1)=21,022 [S] 
/----------------------------------------------/ 
pole F-G (P6, P3, P2, P1) 
'P1 - 1200x1200x1200 mm; 1ks' 
2.4*1.3*4*1=12,480 [T] 
= 
'P2 - 1200x1000x1200 mm; 1ks' 
(2.4*1.3*2+2.2*1.3*2)*1=11,960 [V] 
= 
'P3 - 1200x800x1200 mm; 7ks' 
(2.4*1.3*2+2.0*1.3*2)*7=80,080 [X] 
= 
'P6 - ATYP; 1ks; měřeno digi' 
5.51*2.54*(212.82-211.27+0.1)=23,092 [Z] 
/----------------------------------------------/ 
pole G-H (P2, P3, P7) 
'P2 - 1200x1000x1200 mm; 2ks' 
(2.4*1.3*2+2.2*1.3*2)*2=23,920 [AA] 
= 
'P3 - 1200x800x1200 mm; 11ks' 
(2.4*1.3*2+2.0*1.3*2)*11=125,840 [AC] 
= 
'P7 - 1200x1800x1200 mm; 1ks' 
2.4*1.3*2+3.0*1.3*2=14,040 [AE] 
Celkem: A+B+C+D+E+F+G+H+I+J+K+L+M+N+O+P+Q+R+S+T+U+V+W+X+Y+Z+AA+AB+AC+AD+AE=</t>
  </si>
  <si>
    <t>odstranění pažení; viz položka č. 151101201 
1009.754=1 009,754 [A]</t>
  </si>
  <si>
    <t>151101301</t>
  </si>
  <si>
    <t>Zřízení rozepření stěn při pažení příložném hl do 4 m</t>
  </si>
  <si>
    <t>Zřízení rozepření zapažených stěn výkopů s potřebným přepažováním při pažení příložném, hloubky do 4 m</t>
  </si>
  <si>
    <t>rozepření ve výkopech; viz položka č. 132251255 
986.880=986,880 [A]</t>
  </si>
  <si>
    <t>1. Ceny nelze použít pro oceňování rozepření stěn rýh pro podzemní vedení v hloubce do 8m; toto rozepření je započteno vcenách souboru cen 151 . 0-11 Zřízení pažení a rozepření stěn rýh pro podzemní vedení pro všechny šířky rýhy.</t>
  </si>
  <si>
    <t>151101311</t>
  </si>
  <si>
    <t>Odstranění rozepření stěn při pažení příložném hl do 4 m</t>
  </si>
  <si>
    <t>Odstranění rozepření stěn výkopů s uložením materiálu na vzdálenost do 3 m od okraje výkopu pažení příložného, hloubky do 4 m</t>
  </si>
  <si>
    <t>odstranění vzepření pažení; viz položka č. 151101301 
986.880=986,880 [A]</t>
  </si>
  <si>
    <t>171151103</t>
  </si>
  <si>
    <t>Uložení sypaniny z hornin soudržných do násypů zhutněných</t>
  </si>
  <si>
    <t>Uložení sypanin do násypů s rozprostřením sypaniny ve vrstvách a s hrubým urovnáním zhutněných z hornin soudržných jakékoliv třídy těžitelnosti</t>
  </si>
  <si>
    <t>úprava terénu v poli C-D 
použití vytěžené zeminy 
0.2745*23=6,314 [A]</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</si>
  <si>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t>
  </si>
  <si>
    <t>Zásyp jam, šachet rýh nebo kolem objektů sypaninou se zhutněním ručně</t>
  </si>
  <si>
    <t>terénní úpravy v poli B-C 
zásyp vytěženou zeminou 
0.0274*80=2,192 [A] 
= 
zpětný zásyp; viz položky č. 213311113, 132251255, 275313711 a 275321511 
986.880-(147.594+6.452+9.243)=823,591 [C] 
Celkem: A+B+C=</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</si>
  <si>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</si>
  <si>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POPLATKY ZA LIKVIDACŮ ODPADŮ NEKONTAMINOVANÝCH - 17 05 04  VYTĚŽENÉ ZEMINY A HORNINY -  I. TŘÍDA - TĚŽITELNOSTI VČ. DOPRAVY NA SKLÁDKU A MANIPULACE</t>
  </si>
  <si>
    <t>Doprava zeminy s uložením na skládku 
uvažováno 1,9t/m3 
zemina z hloubení + odečet zpětných zásypů; viz položky č. 132251255 a 174111101 
(986.880-825.783)*1.9=306,084 [A] 
zemina z hloubení rýhy pro zřízení podkladní vrstvy pod nové oplocení z prefabrikovaných dílců; viz položka č. 132251101 
15*1.9=28,500 [B] 
zemina z terénních úprav; viz položka č. 122151103, 171151103 a 174111101 
(96.290-(6.314+2.192))*1.9=166,790 [C] 
Celkem: A+B+C=501,374 [D]</t>
  </si>
  <si>
    <t>213311113</t>
  </si>
  <si>
    <t>Polštáře zhutněné pod základy z kameniva drceného frakce 16 až 63 mm</t>
  </si>
  <si>
    <t>Polštáře zhutněné pod základy  z kameniva hrubého drceného, frakce 16 - 63 mm</t>
  </si>
  <si>
    <t>zřízení podkladní vrstvy pod základové patky plotu; viz TZ, viz výkresy řezů a půdorysu 
100 mm podkladní vrstvy 
= 
pole X-A (500x500x1200 mm) - 3 ks 
0.5*0.5*0.1*3=0,075 [B] 
= 
pole A-B (P1, P2, P3) 
P1 - 1200x1200x1200 mm; 2ks 1.2*1.2*0.1*2=0,288 [D] 
P2 - 1200x1000x1200 mm; 2ks 1.2*1.0*0.1*2=0,240 [E] 
P3 - 1200x800x1200 mm; 17ks 1.2*0.8*0.1*17=1,632 [F] 
= 
pole B-C (P2, P3) 
P2 - 1200x1000x1200 mm; 3ks 1.2*1.0*0.1*3=0,360 [H] 
P3 - 1200x800x1200 mm; 22ks 1.2*0.8*0.1*22=2,112 [I] 
= 
pole C-D (P1; P2, P3) 
P1 - 1200x1200x1200 mm; 1ks 1.2*1.2*0.1*1=0,144 [K] 
P2 - 1200x1000x1200 mm; 2ks 1.2*1.0*0.1*2=0,240 [L] 
P3 - 1200x800x1200 mm; 5ks 1.2*0.8*0.1*5=0,480 [M] 
= 
pole D-E (P1, P4, P5) 
P1 - 1200x1200x1200 mm; 1ks 1.2*1.2*0.1*1=0,144 [O] 
P4 - 1200x800x1200 mm; 4ks 1.2*0.8*0.1*4=0,384 [P] 
P5 - ATYP; 1ks  0.1*1.2*1.4+1.2*1.2*0.1+0.1*1.00*0.50=0,362 [Q] 
= 
pole F-G (P6, P3, P2, P1) 
P1 - 1200x1200x1200 mm; 1ks 1.2*1.2*0.1*1=0,144 [S] 
P2 - 1200x1000x1200 mm; 1ks 1.2*1.0*0.1*1=0,120 [T] 
P3 - 1200x800x1200 mm; 7ks 1.2*0.8*0.1*7=0,672 [U] 
P6 - ATYP; 1ks 1.2*1.63*0.1+1.00*1.33*0.1+2.02*0.50*0.1=0,430 [V] 
= 
pole G-H (P2, P3, P7) 
P2 - 1200x1000x1200 mm; 2ks 1.2*1.0*0.1*2=0,240 [X] 
P3 - 1200x800x1200 mm; 10ks 1.2*0.8*0.1*10=0,960 [Y] 
P7 - 1200x1800x1200 mm; 1ks 1.2*1.8*0.1*1=0,216 [Z] 
Celkem: A+B+C+D+E+F+G+H+I+J+K+L+M+N+O+P+Q+R+S+T+U+V+W+X+Y+Z=</t>
  </si>
  <si>
    <t>1. Ceny jsou určeny pro jakoukoliv míru zhutnění.  2. V cenách jsou započteny i náklady na urovnání povrchu polštáře.</t>
  </si>
  <si>
    <t>štěrkový podsyp fr. 16/32 mm pro podhrabové desky 
300x200 mm 
= 
pole A-B 
0.3*0.2*62.63=3,758 [B] 
pole B-C 
0.3*0.2*79.19=4,751 [C] 
pole C-D 
0.3*0.2*22.94=1,376 [D] 
pole D-E 
0.3*0.2*14.17=0,850 [E] 
pole F-G 
0.3*0.2*29.73=1,784 [F] 
pole G-H 
0.3*0.2*41.35=2,481 [G] 
Celkem: A+B+C+D+E+F+G=</t>
  </si>
  <si>
    <t>275313711</t>
  </si>
  <si>
    <t>Základové patky z betonu tř. C 20/25</t>
  </si>
  <si>
    <t>Základy z betonu prostého patky a bloky z betonu kamenem neprokládaného tř. C 20/25</t>
  </si>
  <si>
    <t>Základové patky z betonu prostého 
/----------------------------------------------/ 
pole X-A (500x500x1200 mm) - 3 ks 
0.5*0.5*1.3*3=0,975 [A] 
/----------------------------------------------/ 
pole A-B (P1, P2, P3) 
'P1 - 1200x1200x1200 mm; 2ks' 
1 1.2*1.2*(213.79-212.29)=2,160 [B] 
21 1.2*1.2*(209.17-207.85)=1,901 [C] 
= 
'P2 - 1200x1000x1200 mm; 2ks'  
2 1.2*1.0*(213.55-211.99)=1,872 [E] 
20 1.2*1.0*(209.35-207.75)=1,920 [F] 
= 
P3 - 1200x800x1200 mm; 17ks 1.2*0.8*1.3*17=21,216 [H] 
3 1.2*0.8*(213.39-211.74)=1,584 [I] 
4 1.2*0.8*(213.27-211.59)=1,613 [J] 
5 1.2*0.8*(213.14-211.47)=1,603 [K] 
6 1.2*0.8*(212.98-211.34)=1,574 [L] 
7 1.2*0.8*(212.74-211.17)=1,507 [M] 
8 1.2*0.8*(212.44-210.93)=1,450 [N] 
9 1.2*0.8*(212.11-210.63)=1,421 [O] 
10 1.2*0.8*(211.77-210.30)=1,411 [P] 
11 1.2*0.8*(211.44-209.96)=1,421 [Q] 
12 1.2*0.8*(211.11-209.63)=1,421 [R] 
13 1.2*0.8*(210.81-209.30)=1,450 [S] 
14 1.2*0.8*(210.54-209.00)=1,478 [T] 
15 1.2*0.8*(210.29-208.73)=1,498 [U] 
16 1.2*0.8*(210.07-208.48)=1,526 [V] 
17 1.2*0.8*(209.88-208.26)=1,555 [W] 
18 1.2*0.8*(209.72-208.08)=1,574 [X] 
19 1.2*0.8*(209.56-207.92)=1,574 [Y] 
/----------------------------------------------/ 
pole B-C (P1, P2, P3) 
'P1 - 1200x1200x1200 mm; 1ks' 
47 1.2*1.2*(211.070-209.57)=2,160 [Z] 
= 
'P2 - 1200x1000x1200 mm; 2ks' 
221.2*1.0*(209.18-207.85)=1,596 [AB] 
461.2*1.0*(210.94-208.87)=2,484 [AC] 
451.2*1.0*(210.34-208.73)=1,932 [AD] 
= 
'P3 - 1200x800x1200 mm; 17ks' 
23-42 0.8*1.2*(209.18-208.01)*20=22,464 [AF] 
43 0.8*1.2*(209.61-208.06)=1,488 [AG] 
44 0.8*1.2*(209.87-208.12)=1,680 [AH] 
/----------------------------------------------/ 
pole C-D (P2, P3) 
'P2 - 1200x1000x1200 mm; 2ks' 
55 1.2*1.0*(211.20-209.72)=1,776 [AI] 
49 1.2*0.8*(210.95-209.27)=1,613 [AJ] 
= 
'P3 - 1200x800x1200 mm; 5ks'  
50-53 1.2*0.8*(210.94-209.74)*4=4,608 [AL] 
54 1.2*0.8*(210.94-209.39)=1,488 [AM] 
/----------------------------------------------/ 
pole D-E (P1, P5) 
'P1 - 1200x1200x1200 mm; 1ks' 
57 1.2*1.2*(211.17-209.72)=2,088 [AN] 
= 
'P5 - ATYP; 1ks; měřeno digi' 
3.626*(212.82-211.02)=6,527 [AP] 
/----------------------------------------------/ 
pole F-G (P6, P3, P2, P1) 
'P1 - 1200x1200x1200 mm; 1ks' 
73 1.2*1.2*(213.53-212.33)=1,728 [AQ] 
= 
'P2 - 1200x1000x1200 mm; 1ks' 
72 1.2*1.00*(213.53-212.33)=1,440 [AS] 
= 
'P3 - 1200x800x1200 mm; 7ks' 
65-68 1.2*0.8*(212.82-211.27)*4=5,952 [AU] 
69 1.2*0.8*(212.82-211.23)=1,526 [AV] 
70 1.2*0.8*(213.15-211.73)=1,363 [AW] 
71 1.2*0.8*(213.53-212.03)=1,440 [AX] 
= 
'P6 - ATYP; 1ks; měřeno digi' 
4.510*(212.82-211.27)=6,990 [AZ] 
/----------------------------------------------/ 
pole G-H (P2, P3, P7) 
'P2 - 1200x1000x1200 mm; 2ks' 
75 1.2*1.0*(213.610-212.11)=1,800 [BA] 
87 1.2*1.0*(213.86-212.63)=1,476 [BB] 
= 
'P3 - 1200x800x1200 mm; 11ks' 
76-81 1.2*0.8*(213.61-212.41)*6=6,912 [BD] 
82 1.2*0.8*(213.61-212.33)=1,229 [BE] 
83 1.2*0.8*(213.67-212.33)=1,286 [BF] 
84 1.2*0.8*(213.73-212.33)=1,344 [BG] 
85 1.2*0.8*(213.79-212.33)=1,402 [BH] 
86 1.2*0.8*(213.83-212.33)=1,440 [BI] 
= 
'P7 - 1200x1800x1200 mm; 1ks' 
88 1.2*1.8*(213.86-212.63)=2,657 [BK] 
Celkem: A+B+C+D+E+F+G+H+I+J+K+L+M+N+O+P+Q+R+S+T+U+V+W+X+Y+Z+AA+AB+AC+AD+AE+AF+AG+AH+AI+AJ+AK+AL+AM+AN+AO+AP+AQ+AR+AS+AT+AU+AV+AW+AX+AY+AZ+BA+BB+BC+BD+BE+BF+BG+BH+BI+BJ+BK=</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</si>
  <si>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</si>
  <si>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275321511</t>
  </si>
  <si>
    <t>Základové patky ze ŽB bez zvýšených nároků na prostředí tř. C 25/30</t>
  </si>
  <si>
    <t>Základy z betonu železového (bez výztuže) patky z betonu bez zvláštních nároků na prostředí tř. C 25/30</t>
  </si>
  <si>
    <t>Základové patky ze ŽB 
= 
pole 'D-E' 
'P4 - 1200x800x1200 mm; 4ks' 
58 1.2*0.8*(211.1-209.5)=1,536 [B] 
59 1.2*0.8*(211.31-209.56)=1,680 [C] 
60 1.2*0.8*(211.78-210.02)=1,690 [D] 
61 1.2*0.8*(212.23-210.62)=1,546 [E] 
Celkem: A+B+C+D+E=</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</si>
  <si>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</si>
  <si>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275351121</t>
  </si>
  <si>
    <t>Zřízení bednění základových patek</t>
  </si>
  <si>
    <t>Bednění základů patek zřízení</t>
  </si>
  <si>
    <t>zřízení bednění základových patek 
/----------------------------------------------/ 
pole H-A (500x500x1200 mm) - 3 ks 
0.5*0.5*4*3=3,000 [A] 
/----------------------------------------------/ 
pole A-B (P1, P2, P3) 
'P1 - 1200x1200x1200 mm; 2ks' 
1.2*1.3*4*2=12,480 [B] 
= 
'P2 - 1200x1000x1200 mm; 2ks'  
(1.2*1.3*2+1*1.3*2)*2=11,440 [D] 
= 
'P3 - 1200x800x1200 mm; 17ks' 
(1.2*1.3*2+0.8*1.3*2)*17=88,400 [F] 
/----------------------------------------------/ 
pole B-C (P1, P2, P3) 
'P1 - 1200x1200x1200 mm; 1ks' 
1.2*1.3*4=6,240 [G] 
= 
'P2 - 1200x1000x1200 mm; 2ks' 
(1.2*1.3*2+1*1.3*2)*2=11,440 [I] 
= 
'P3 - 1200x800x1200 mm; 22ks' 
(1.2*1.3*2+0.8*1.3*2)*22=114,400 [K] 
/----------------------------------------------/ 
pole C-D (P2, P3) 
'P2 - 1200x1000x1200 mm; 2ks' 
(1.2*1.3*2+1*1.3*2)*2=11,440 [L] 
= 
'P3 - 1200x800x1200 mm; 5ks' 
(1.2*1.3*2+0.8*1.3*2)*5=26,000 [N] 
/----------------------------------------------/ 
pole D-E (P1, P4, P5) 
'P1 - 1200x1200x1200 mm; 1ks' 
1.2*1.3*4=6,240 [O] 
= 
'P4 - 1200x1200x1200 mm; 4ks' 
(1.2*1.3*2+1.2*1.3*2)*4=24,960 [Q] 
= 
'P5 - ATYP; 1ks; měřeno digi' 
11*(212.82-211.02+0.1)=20,900 [S] 
/----------------------------------------------/ 
pole F-G (P6, P3, P2, P1) 
'P1 - 1200x1200x1200 mm; 1ks' 
1.2*1.3*4=6,240 [T] 
= 
'P2 - 1200x1000x1200 mm; 1ks' 
(1.2*1.3*2+1*1.3*2)*1=5,720 [V] 
= 
'P3 - 1200x800x1200 mm; 7ks' 
(1.2*1.3*2+0.8*1.3*2)*7=36,400 [X] 
= 
'P6 - ATYP; 1ks; měřeno digi' 
13.5*(212.82-211.27+0.1)=22,275 [Z] 
/----------------------------------------------/ 
pole G-H (P2, P3, P7) 
'P2 - 1200x1000x1200 mm; 2ks' 
(1.2*1.3*2+1*1.3*2)*2=11,440 [AA] 
= 
'P3 - 1200x800x1200 mm; 11ks' 
(1.2*1.3*2+0.8*1.3*2)*11=57,200 [AC] 
= 
'P7 - 1200x1800x1200 mm; 1ks' 
1.2*1.3*2+1.8*1.3*2=7,800 [AE] 
Celkem: A+B+C+D+E+F+G+H+I+J+K+L+M+N+O+P+Q+R+S+T+U+V+W+X+Y+Z+AA+AB+AC+AD+AE=</t>
  </si>
  <si>
    <t>1. Ceny jsou určeny pro bednění ve volném prostranství, ve volných nebo zapažených jamách, rýhách a šachtách.  2. Kruhové nebo obloukové bednění poloměru do 1 m se oceňuje individuálně.</t>
  </si>
  <si>
    <t>275351122</t>
  </si>
  <si>
    <t>Odstranění bednění základových patek</t>
  </si>
  <si>
    <t>Bednění základů patek odstranění</t>
  </si>
  <si>
    <t>odtranění bednění základových patek; viz položka č. 275351121 
459.055=459,055 [A]</t>
  </si>
  <si>
    <t>275362021</t>
  </si>
  <si>
    <t>Výztuž základových patek svařovanými sítěmi Kari</t>
  </si>
  <si>
    <t>Výztuž základů patek ze svařovaných sítí z drátů typu KARI</t>
  </si>
  <si>
    <t>44.8*4/1000=0,179 [A]</t>
  </si>
  <si>
    <t>31478001</t>
  </si>
  <si>
    <t>drát ostnatý D 2mm</t>
  </si>
  <si>
    <t>viz položka č. 348401320 
779.140-22.470=756,670 [A]</t>
  </si>
  <si>
    <t>338121127</t>
  </si>
  <si>
    <t>Osazování sloupků a vzpěr ŽB plotových zabetonováním patky o objemu do 0,30 m3</t>
  </si>
  <si>
    <t>Osazování sloupků a vzpěr plotových železobetonových se zabetonováním patky, o objemu přes 0,20 do 0,30 m3</t>
  </si>
  <si>
    <t>osazení plotových sloupků do betonové patky; viz výkres situace, TZ 
pole A-B  
21=21,000 [A] 
pole B-C  
26=26,000 [B] 
pole C-D 
9=9,000 [C] 
pole D-E  
6=6,000 [D] 
pole F-G  
11=11,000 [E] 
pole G-H 
15=15,000 [F] 
Celkem: A+B+C+D+E+F=88,000 [G]</t>
  </si>
  <si>
    <t>1. V cenách nejsou započteny náklady na:  a) sloupky a vzpěry, toto se oceňuje ve specifikaci,  b) vrtání jamek, tyto se oceňují souborem cen 131 1.-13.. - Vrtání jamek pro plotové sloupky tohoto katalogu.</t>
  </si>
  <si>
    <t>338171123</t>
  </si>
  <si>
    <t>Osazování sloupků a vzpěr plotových ocelových v do 2,60 m se zabetonováním</t>
  </si>
  <si>
    <t>Montáž sloupků a vzpěr plotových ocelových trubkových nebo profilovaných výšky do 2,60 m se zabetonováním do 0,08 m3 do připravených jamek</t>
  </si>
  <si>
    <t>Osazení plotových sloupků do betonové patky 
Použití demontovaného materiálu 
včetně napojení na nové oplocení 
3=3,000 [A]</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</si>
  <si>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</si>
  <si>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348401130</t>
  </si>
  <si>
    <t>Montáž oplocení ze strojového pletiva s napínacími dráty výšky do 2,0 m</t>
  </si>
  <si>
    <t>Montáž oplocení z pletiva strojového s napínacími dráty přes 1,6 do 2,0 m</t>
  </si>
  <si>
    <t>Montáž plotového pletiva dle TZ 
Použití demontovaného materiálu 
včetně napojení na nové oplocení 
7.49=7,490 [A]</t>
  </si>
  <si>
    <t>1. V cenách nejsou započteny náklady na dodávku pletiva a drátů, tyto se oceňují ve specifikaci.</t>
  </si>
  <si>
    <t>348401320</t>
  </si>
  <si>
    <t>Rozvinutí, montáž a napnutí ostnatého drátu</t>
  </si>
  <si>
    <t>Montáž oplocení z pletiva rozvinutí, uchycení a napnutí drátu ostnatého</t>
  </si>
  <si>
    <t>Montáž ostnatého drátu ve 3 vrstvách 
= 
Úsek X-A, Použití demontovaného materiálu 
7.49*3=22,470 [B] 
Úsek A-B 
62.63*3=187,890 [C] 
Úsek B-C 
79.19*3=237,570 [D] 
Úsek C-D 
22.94*2=45,880 [E] 
Úsek D-E 
14.17*3=42,510 [F] 
Úsek E-F 
(8.10+1.10+0.66)*3=29,580 [G] 
Úsek F-G 
29.73*3=89,190 [H] 
Úsek G-H 
41.35*3=124,050 [I] 
Celkem: A+B+C+D+E+F+G+H+I=</t>
  </si>
  <si>
    <t>348401411</t>
  </si>
  <si>
    <t>Montáž jednostranného bavoletu na oplocení</t>
  </si>
  <si>
    <t>Montáž oplocení z pletiva bavoletu jednostranného</t>
  </si>
  <si>
    <t>osazení plotových sloupků do betonové patky; viz výkres situace, TZ 
pole X-A 
3=3,000 [A] 
pole A-B (P1, P2, P3) 
21=21,000 [B] 
pole B-C (P2, P3) 
26=26,000 [C] 
pole C-D (P1; P2, P3) 
9=9,000 [D] 
pole D-E (P1, P4, P5) 
6=6,000 [E] 
pole F-G (P6, P3, P2, P1) 
11=11,000 [F] 
pole G-H (P2, P3, P7) 
15=15,000 [G] 
Celkem: A+B+C+D+E+F+G=91,000 [H]</t>
  </si>
  <si>
    <t>R31324829</t>
  </si>
  <si>
    <t>plotový jednostranný bavolet dl 400-600mm pro 3 dráty povrchová úprava</t>
  </si>
  <si>
    <t>R348121122</t>
  </si>
  <si>
    <t>Osazování ŽB desek plotových</t>
  </si>
  <si>
    <t>Osazování desek plotových železobetonových prefabrikovaných do drážek předem osazených sloupků na cementovou maltu se zatřením ložných a styčných spár, při rozměru desek 300x50x3000 mm  
položka obsahuje:  
- veškeré nutné práce během osazování žb plotových desek vč. manipulace  
- vodorovný i svislý přesun hmot v rámci staveniště</t>
  </si>
  <si>
    <t>osazení betonových plotových panelů; viz výkres SO 031504_03 ROZVINUTÉ POHLEDY PLOSTU.pdf tabulka plotových desek 
pole A-B (D01; D03) 
20=20,000 [A] 
pole B-C (D01; D02) 
26=26,000 [B] 
pole C-D 
8=8,000 [C] 
pole D-E 
5=5,000 [D] 
pole F-G 
10=10,000 [E] 
pole G-H  
14=14,000 [F] 
Celkem: A+B+C+D+E+F=83,000 [G]</t>
  </si>
  <si>
    <t>1. V cenách nejsou započteny náklady na desky. Jejich dodání se oceňuje ve specifikaci.</t>
  </si>
  <si>
    <t>R348121211</t>
  </si>
  <si>
    <t>Osazení podhrabových desek délky do 2 m na betonové plotové sloupky</t>
  </si>
  <si>
    <t>Osazení podhrabových desek na betonové sloupky, délky desek do 2 m</t>
  </si>
  <si>
    <t>osazení betonových podhrabových desek délek 880, 800, 1390 a 1350 mm; dle PD 
pole B-C (PD03) 
2=2,000 [A] 
pole C-D (PD04) 
2=2,000 [B] 
pole D-E (PD05) 
2=2,000 [C] 
pole F-G (PD06) 
1=1,000 [D] 
pole G-H (PD07) 
1=1,000 [E] 
Celkem: A+B+C+D+E=8,000 [F]</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</si>
  <si>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</si>
  <si>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R348121221</t>
  </si>
  <si>
    <t>Osazení podhrabových desek délky do 3,5 m na betonové plotové sloupky</t>
  </si>
  <si>
    <t>Osazení podhrabových desek na betonové sloupky, délky desek přes 2 do 3,5 m</t>
  </si>
  <si>
    <t>osazení plotových sloupků do betonové patky; viz výkres situace, TZ 
úsek A-B 
40=40,000 [A] 
úsek B-C 
32=32,000 [B] 
úsek C-D 
9=9,000 [C] 
úsek D-E 
11=11,000 [D] 
úsek F-G 
11=11,000 [E] 
úsek G-H 
17=17,000 [F] 
pole H-A (použití rozebraných podrahových desek) 
3=3,000 [G] 
Celkem: A+B+C+D+E+F+G=123,000 [H]</t>
  </si>
  <si>
    <t>R59231S01</t>
  </si>
  <si>
    <t>sloupek plotový ŽB prefabrikovaný tvaru H - rohový 180x200/3400</t>
  </si>
  <si>
    <t>plotové sloupky rohové do betonové patky; viz výkres situace, TZ 
pole A-B 
1=1,000 [A] 
Celkem: A=1,000 [B]</t>
  </si>
  <si>
    <t>R59231S02</t>
  </si>
  <si>
    <t>sloupek plotový ŽB prefabrikovaný tvaru H - průběžný 180x200/3400</t>
  </si>
  <si>
    <t>ŽB sloupky - materiál; viz výkres situace, TZ, PD 
pole B-C  
3=3,000 [A] 
pole C-D 
1=1,000 [B] 
pole F-G  
6=6,000 [C] 
pole G-H 
6=6,000 [D] 
Celkem: A+B+C+D=16,000 [E]</t>
  </si>
  <si>
    <t>R59231S03</t>
  </si>
  <si>
    <t>sloupek plotový ŽB prefabrikovaný tvaru H - koncový 180x200/3400</t>
  </si>
  <si>
    <t>osazení plotových sloupků průběžných do betonové patky; viz výkres situace, TZ 
pole A-B 
1=1,000 [A] 
pole B-C 
1=1,000 [B] 
pole C-D 
2=2,000 [C] 
pole D-E 
1=1,000 [D] 
pole F-G 
1=1,000 [E] 
Celkem: A+B+C+D+E=6,000 [F]</t>
  </si>
  <si>
    <t>R59231S04</t>
  </si>
  <si>
    <t>sloupek plotový ŽB prefabrikovaný tvaru H - průběžný 180x200/4100</t>
  </si>
  <si>
    <t>osazení plotových sloupků koncových do betonové patky; viz výkres situace, TZ 
pole B-C 
3=3,000 [A] 
pole D-E 
3=3,000 [B] 
pole F-G 
Celkem: A+B=6,000 [C]</t>
  </si>
  <si>
    <t>R59231S05</t>
  </si>
  <si>
    <t>sloupek plotový ŽB prefabrikovaný tvaru H - průběžný 180x200/3700</t>
  </si>
  <si>
    <t>osazení plotových sloupků koncových do betonové patky; viz výkres situace, TZ 
pole A-B 
19=19,000 [A] 
pole C-D 
2=2,000 [B] 
pole D-E 
1=1,000 [C] 
pole F-G 
2=2,000 [D] 
Celkem: A+B+C+D=24,000 [E]</t>
  </si>
  <si>
    <t>R59231S06</t>
  </si>
  <si>
    <t>sloupek plotový ŽB prefabrikovaný tvaru H - průběžný 180x200/3100</t>
  </si>
  <si>
    <t>osazení plotových sloupků koncových do betonové patky; viz výkres situace, TZ 
pole B-C 
19=19,000 [A] 
pole C-D 
4=4,000 [B] 
pole F-G 
1=1,000 [C] 
pole G-H 
7=7,000 [D] 
Celkem: A+B+C+D=31,000 [E]</t>
  </si>
  <si>
    <t>R59231S07</t>
  </si>
  <si>
    <t>sloupek plotový ŽB prefabrikovaný tvaru H - koncový 180x200/3700</t>
  </si>
  <si>
    <t>osazení plotových sloupků koncových do betonové patky; viz výkres situace, TZ 
pole D-E 
1=1,000 [A] 
Celkem: A=1,000 [B]</t>
  </si>
  <si>
    <t>R59231S08</t>
  </si>
  <si>
    <t>sloupek plotový ŽB prefabrikovaný tvaru H - koncový 180x200/3100</t>
  </si>
  <si>
    <t>osazení plotových sloupků koncových do betonové patky; viz výkres situace, TZ 
pole F-G 
1=1,000 [A] 
pole G-H 
2=2,000 [B] 
Celkem: A+B=3,000 [C]</t>
  </si>
  <si>
    <t>R5923PD01</t>
  </si>
  <si>
    <t>podhrabová deska plotová betonová 3000x80x300mm</t>
  </si>
  <si>
    <t>osazení plotových sloupků do betonové patky; viz výkres situace, TZ 
pole A-B 
38=38,000 [A] 
pole B-C 
32=32,000 [B] 
pole C-D 
9=9,000 [C] 
pole D-E 
11=11,000 [D] 
pole F-G 
11=11,000 [E] 
pole G-H 
17=17,000 [F] 
Celkem: A+B+C+D+E+F=118,000 [G]</t>
  </si>
  <si>
    <t>R5923PD02</t>
  </si>
  <si>
    <t>podhrabová deska plotová betonová 3050x80x300mm</t>
  </si>
  <si>
    <t>osazení plotových sloupků do betonové patky; viz výkres situace, TZ 
pole A-B 
2=2,000 [A] 
Celkem: A=2,000 [B]</t>
  </si>
  <si>
    <t>R5923PD03</t>
  </si>
  <si>
    <t>deska plotová podhrabová 880x80x300mm</t>
  </si>
  <si>
    <t>MATERIÁL podhrabových desek; viz výkres SO 031504_03 ROZVINUTÉ POHLEDY PLOSTU.pdf tabulka plotových desek 
pole B-C (PD03) 
2=2,000 [A] 
Celkem: A=2,000 [B]</t>
  </si>
  <si>
    <t>R5923PD04</t>
  </si>
  <si>
    <t>deska plotová podhrabová 800x80x300mm</t>
  </si>
  <si>
    <t>MATERIÁL podhrabových desek; viz výkres SO 031504_03 ROZVINUTÉ POHLEDY PLOSTU.pdf tabulka plotových desek 
pole C-D (PD03) 
2=2,000 [A] 
Celkem: A=2,000 [B]</t>
  </si>
  <si>
    <t>R5923PD05</t>
  </si>
  <si>
    <t>deska plotová podhrabová 1390x80x300mm</t>
  </si>
  <si>
    <t>MATERIÁL podhrabových desek; viz výkres SO 031504_03 ROZVINUTÉ POHLEDY PLOSTU.pdf tabulka plotových desek 
pole D-E (D05) 
2=2,000 [A] 
Celkem: A=2,000 [B]</t>
  </si>
  <si>
    <t>R5923PD06</t>
  </si>
  <si>
    <t>deska plotová podhrabová 1350x80x300mm</t>
  </si>
  <si>
    <t>MATERIÁL podhrabových desek; viz výkres SO 031504_03 ROZVINUTÉ POHLEDY PLOSTU.pdf tabulka plotových desek 
pole F-G (PD06) 
1=1,000 [A] 
Celkem: A=1,000 [B]</t>
  </si>
  <si>
    <t>R5923PD07</t>
  </si>
  <si>
    <t>deska plotová podhrabová 570x80x300mm</t>
  </si>
  <si>
    <t>MATERIÁL podhrabových desek; viz výkres SO 031504_03 ROZVINUTÉ POHLEDY PLOSTU.pdf tabulka plotových desek 
pole G-H (PD07) 
1=1,000 [A] 
Celkem: A=1,000 [B]</t>
  </si>
  <si>
    <t>R59614D01</t>
  </si>
  <si>
    <t>prefabrikovaná plotová ŽB deska 3000x2000x80 mm</t>
  </si>
  <si>
    <t>MATERIÁL betonových plotových panelů; viz výkres SO 031504_03 ROZVINUTÉ POHLEDY PLOSTU.pdf tabulka plotových desek 
pole A-B (D01; D03) 
19=19,000 [A] 
pole B-C (D01; D02) 
25=25,000 [B] 
pole C-D 
7=7,000 [C] 
pole D-E 
4=4,000 [D] 
pole F-G 
9=9,000 [E] 
pole G-H  
13=13,000 [F] 
Celkem: A+B+C+D+E+F=77,000 [G]</t>
  </si>
  <si>
    <t>R59614D02</t>
  </si>
  <si>
    <t>prefabrikovaná plotová ŽB deska 3050x2000x80 mm</t>
  </si>
  <si>
    <t>MATERIÁL betonových plotových panelů; viz výkres SO 031504_03 ROZVINUTÉ POHLEDY PLOSTU.pdf tabulka plotových desek 
pole A-B (D02) 
1=1,000 [A] 
Celkem: A=1,000 [B]</t>
  </si>
  <si>
    <t>R59614D03</t>
  </si>
  <si>
    <t>prefabrikovaná plotová ŽB deska 880x2000x80 mm</t>
  </si>
  <si>
    <t>MATERIÁL betonových plotových panelů; viz výkres SO 031504_03 ROZVINUTÉ POHLEDY PLOSTU.pdf tabulka plotových desek 
pole B-C (D03) 
1=1,000 [A] 
Celkem: A=1,000 [B]</t>
  </si>
  <si>
    <t>R59614D04</t>
  </si>
  <si>
    <t>prefabrikovaná plotová ŽB deska 800x2000x80 mm</t>
  </si>
  <si>
    <t>MATERIÁL betonových plotových panelů; viz výkres SO 031504_03 ROZVINUTÉ POHLEDY PLOSTU.pdf tabulka plotových desek 
pole C-D (D03) 
1=1,000 [A] 
Celkem: A=1,000 [B]</t>
  </si>
  <si>
    <t>R59614D05</t>
  </si>
  <si>
    <t>prefabrikovaná plotová ŽB deska 1390x2000x80 mm</t>
  </si>
  <si>
    <t>MATERIÁL betonových plotových panelů; viz výkres SO 031504_03 ROZVINUTÉ POHLEDY PLOSTU.pdf tabulka plotových desek 
pole D-E (D05) 
1=1,000 [A] 
Celkem: A=1,000 [B]</t>
  </si>
  <si>
    <t>R59614D06</t>
  </si>
  <si>
    <t>prefabrikovaná plotová ŽB deska 1350x2000x80 mm</t>
  </si>
  <si>
    <t>MATERIÁL betonových plotových panelů; viz výkres SO 031504_03 ROZVINUTÉ POHLEDY PLOSTU.pdf tabulka plotových desek 
pole F-G (D06) 
1=1,000 [A] 
Celkem: A=1,000 [B]</t>
  </si>
  <si>
    <t>R59614D07</t>
  </si>
  <si>
    <t>prefabrikovaná plotová ŽB deska 570x2000x80 mm</t>
  </si>
  <si>
    <t>MATERIÁL betonových plotových panelů; viz výkres SO 031504_03 ROZVINUTÉ POHLEDY PLOSTU.pdf tabulka plotových desek 
pole G-H (D07) 
1=1,000 [A] 
Celkem: A=1,000 [B]</t>
  </si>
  <si>
    <t>R980001</t>
  </si>
  <si>
    <t>D+M konstrukce vjezdové brány s elektrickým pohonem a branky</t>
  </si>
  <si>
    <t>D+M konstrukce vjezdové brány s elektrickým pohonem a vchodové branky  
položka obsahuje:  
- elektropohon s dálkovým ovládáním dle požadavků projektanta  
- pohon s převodovkou v olejové lázni, magnetické koncové spínače  
- sada bezpečnostních fotočlánků  
- bezpečnostní lampu  
- nosnou konstrukci brány s ocelovým hřebenem s navrhovanou povrchovou úpravou  
- pojezdové kladky vč. povrchové úpravy  
- dojezdovou kapsu včetně najížděcího kolečka  
- sloup pro horní vedení v požadované délce  
- výplň z tahokovu dle projektové dokumentace  
- bavolety vč. ostnatého drátu  
- veškerý spojovací a kotevní materiál vč.   
- kompletní uzemňovací systém  
- kompletní dodávku a montáž všech prvků vč. kotvení kce na základové patky  
- různé pomocné konstrukce potřebné pro montáž  
- vnitrostaveništní a mimostaveništní přesun hmot  
Viz přílohy projektové dokumentace.</t>
  </si>
  <si>
    <t>Elektroinstalace - silnoproud</t>
  </si>
  <si>
    <t>35441073</t>
  </si>
  <si>
    <t>drát D 10mm FeZn</t>
  </si>
  <si>
    <t>35441895</t>
  </si>
  <si>
    <t>svorka připojovací k připojení kovových částí</t>
  </si>
  <si>
    <t>83*2+22=188,000 [A]</t>
  </si>
  <si>
    <t>35441996</t>
  </si>
  <si>
    <t>svorka odbočovací a spojovací pro spojování kruhových a páskových vodičů, FeZn</t>
  </si>
  <si>
    <t>22=22,000 [A]</t>
  </si>
  <si>
    <t>35442062</t>
  </si>
  <si>
    <t>pás zemnící 30x4mm FeZn</t>
  </si>
  <si>
    <t>1kg/m 
12.45=12,450 [A]</t>
  </si>
  <si>
    <t>741410001</t>
  </si>
  <si>
    <t>Montáž vodič uzemňovací pásek D do 120 mm2 na povrchu</t>
  </si>
  <si>
    <t>Montáž uzemňovacího vedení s upevněním, propojením a připojením pomocí svorek na povrchu pásku průřezu do 120 mm2</t>
  </si>
  <si>
    <t>viz výkres uzemnění plotu 
83*0.15=12,450 [A]</t>
  </si>
  <si>
    <t>741410003</t>
  </si>
  <si>
    <t>Montáž vodič uzemňovací drát nebo lano D do 10 mm na povrchu</t>
  </si>
  <si>
    <t>Montáž uzemňovacího vedení s upevněním, propojením a připojením pomocí svorek na povrchu drátu nebo lana O do 10 mm</t>
  </si>
  <si>
    <t>viz výkres uzemnění plotu vč. napojení na bavolety a bránu 
měřeno digitálně 
= 
podélný vodič FeZn průměr 10 mm 
258.070=258,070 [B] 
= 
svislý vodič FeZn průměr 10 mm 
22*1.8=39,600 [D] 
= 
vývod na zemnící pásek 
22*(2.5+0.9)=74,800 [F] 
Celkem: A+B+C+D+E+F=</t>
  </si>
  <si>
    <t>741410074</t>
  </si>
  <si>
    <t>Montáž vedení uzemňovací - pouzdro pro průchod stěnou</t>
  </si>
  <si>
    <t>Montáž uzemňovacího vedení s upevněním, propojením a připojením pomocí svorek doplňků ostatních konstrukcí pouzdra pro průchod stěnou</t>
  </si>
  <si>
    <t>Montáž průchodky k zemnícímu bodu 
= 
součást podélného vodiče 
88+83=171,000 [B] 
součást svislého vodiče 
1*(88/4)=22,000 [C] 
Celkem: A+B+C=</t>
  </si>
  <si>
    <t>741420021</t>
  </si>
  <si>
    <t>Montáž svorka hromosvodná se 2 šrouby</t>
  </si>
  <si>
    <t>Montáž hromosvodného vedení svorek se 2 šrouby</t>
  </si>
  <si>
    <t>viz výkres uzemnění plotu 
spojovací spojka vývodu zemnícího pásku s vývodem 
22=22,000 [A] 
připojovací svorka pro propojení podhrabových desek 
83*2=166,000 [B] 
připojovací svorka pro propojení bavoletů 
88/4=22,000 [C] 
Celkem: A+B+C=210,000 [D]</t>
  </si>
  <si>
    <t>1. Svodovými dráty se rozumí i jímací vedení na střeše.</t>
  </si>
  <si>
    <t>741420022</t>
  </si>
  <si>
    <t>Montáž svorka hromosvodná se 3 šrouby</t>
  </si>
  <si>
    <t>Montáž hromosvodného vedení svorek se 3 a více šrouby</t>
  </si>
  <si>
    <t>viz výkres uzemnění plotu 
= 
svorka zemnícího bodu 
součást podélného vodiče 
88+83=171,000 [B] 
součást svislého vodiče 
88/4=22,000 [C] 
= 
Celkem: A+B+C+D=</t>
  </si>
  <si>
    <t>998741101</t>
  </si>
  <si>
    <t>Přesun hmot tonážní pro silnoproud v objektech v do 6 m</t>
  </si>
  <si>
    <t>Přesun hmot pro silnoproud stanovený z hmotnosti přesunovaného materiálu vodorovná dopravní vzdálenost do 50 m v objektech výšky do 6 m</t>
  </si>
  <si>
    <t>R35441865</t>
  </si>
  <si>
    <t>závitový adaptér pro připojení na uzemňovací bod se závitem M10</t>
  </si>
  <si>
    <t>193=193,000 [A]</t>
  </si>
  <si>
    <t>R35442039</t>
  </si>
  <si>
    <t>přípojovací svorka se svorníkem pro připojení pásků a drátů k uzemňovacím bodům se závitem M10</t>
  </si>
  <si>
    <t>R741110023</t>
  </si>
  <si>
    <t>Montáž trubka plastová tuhá D přes 100 mm</t>
  </si>
  <si>
    <t>Montáž trubka plastová tuhá D přes 100 mm do betonového základu pro kabeláž pohonu nové brány</t>
  </si>
  <si>
    <t>Dle výkresové dokumentace; výkres brány  
3=3,000 [A]</t>
  </si>
  <si>
    <t>Demolice základový patek oplocení, dle TZ 
0.5*0.5*1.2*72=21,600 [A] 
demomolice základových patek stávající brány a branky 
1*1*1*3=3,000 [B] 
Celkem: A+B=24,600 [C]</t>
  </si>
  <si>
    <t>962052210</t>
  </si>
  <si>
    <t>Bourání zdiva nadzákladového ze ŽB do 1 m3</t>
  </si>
  <si>
    <t>Bourání zdiva železobetonového  nadzákladového, objemu do 1 m3</t>
  </si>
  <si>
    <t>demolice stávajících sloupků branky 
0.4*0.4*2*3=0,960 [A]</t>
  </si>
  <si>
    <t>1. Bourání pilířů o průřezu přes 0,36 m2 se oceňuje cenami - 2210 a -2211 jako bourání zdiva nadzákladového železobetonového.</t>
  </si>
  <si>
    <t>966049831</t>
  </si>
  <si>
    <t>Rozebrání prefabrikovaných plotových desek betonových</t>
  </si>
  <si>
    <t>Rozebrání stávajících podhrabových desek 
72=72,000 [A]</t>
  </si>
  <si>
    <t>1. V cenách jsou započteny i náklady na odklizení materiálu na vzdálenost do 20 m nebo naložení na dopravní prostředek.</t>
  </si>
  <si>
    <t>966071711</t>
  </si>
  <si>
    <t>Bourání sloupků a vzpěr plotových ocelových do 2,5 m zabetonovaných</t>
  </si>
  <si>
    <t>Bourání plotových sloupků a vzpěr ocelových trubkových nebo profilovaných výšky do 2,50 m zabetonovaných</t>
  </si>
  <si>
    <t>Bourání sloupků a vzpěr stávajícího oplocení; dle TZ 
72+3=75,000 [A]</t>
  </si>
  <si>
    <t>966071823</t>
  </si>
  <si>
    <t>Rozebrání oplocení z drátěného pletiva se čtvercovými oky výšky přes 2,0 m</t>
  </si>
  <si>
    <t>Rozebrání oplocení z pletiva drátěného se čtvercovými oky, výšky přes 2,0 do 4,0 m</t>
  </si>
  <si>
    <t>Rozebrání pletiva areálu TNS Svinov, viz TZ 
213.01=213,010 [A]</t>
  </si>
  <si>
    <t>1. V cenách jsou započteny i náklady na odklizení materiálu na vzdálenost do 20 m nebo naložení na dopravní prostředek.  2. V cenách nejsou započteny náklady na demontáž sloupků.</t>
  </si>
  <si>
    <t>966071832</t>
  </si>
  <si>
    <t>Rozebrání ostnatého drátu výšky přes 2,0 m</t>
  </si>
  <si>
    <t>Rozebrání oplocení z pletiva ostnatého drátu, výšky přes 2,0 m</t>
  </si>
  <si>
    <t>viz položka č. 966071832; trojitá vrstva 
213.01*3=639,030 [A]</t>
  </si>
  <si>
    <t>966073811</t>
  </si>
  <si>
    <t>Rozebrání vrat a vrátek k oplocení plochy jednotlivě přes 2 do 6 m2</t>
  </si>
  <si>
    <t>rozebrání stávající vstupní branky, viz TZ 
1=1,000 [A]</t>
  </si>
  <si>
    <t>966073812</t>
  </si>
  <si>
    <t>Rozebrání vrat a vrátek k oplocení plochy do 10 m2</t>
  </si>
  <si>
    <t>Rozebrání vrat a vrátek k oplocení plochy jednotlivě přes 6 do 10 m2</t>
  </si>
  <si>
    <t>rozebrání stávající vjezdové brány, dle TZ 
1=1,000 [A]</t>
  </si>
  <si>
    <t>977131110</t>
  </si>
  <si>
    <t>Vrty příklepovými vrtáky D do 16 mm do cihelného zdiva nebo prostého betonu</t>
  </si>
  <si>
    <t>Vrty příklepovými vrtáky do cihelného zdiva nebo prostého betonu průměru do 16 mm</t>
  </si>
  <si>
    <t>Vrty do betonových kcí pro osazení zemnících bodů na výztuž 
= 
vrty do sloupků 
2*22*0.1=4,400 [B] 
vrty do plotových desek 
83*1*0.06=4,980 [C] 
vrty do podrhrabových desek 
83*2*0.06=9,960 [D] 
Celkem: A+B+C+D=</t>
  </si>
  <si>
    <t>1. Vcenách jsou započteny i náklady na rozměření, vrtání vrtacím kladivem a opotřebení příklepových vrtáků.</t>
  </si>
  <si>
    <t>R09243</t>
  </si>
  <si>
    <t>Ostatní požadavky - Vypracování RDS</t>
  </si>
  <si>
    <t>Ostatní požadavky - Vypracování RDS  
zahrnuje veškeré náklady spojené s objednatelem požadovanými pracemi</t>
  </si>
  <si>
    <t>R91411122</t>
  </si>
  <si>
    <t>D+M informační značka dle projektové dokumentace</t>
  </si>
  <si>
    <t>D+M informační značka dle projektové dokumentace  
položka obsahuje:  
- montáž informační značky  
- dodávku informační značky  
- montáž držáku na betonovou plotovou zeď  
- dodávka držáku</t>
  </si>
  <si>
    <t>Dle požadavků projektanta umístění co 20 metrů na plotovou betonovu zeď 
13=13,000 [A]</t>
  </si>
  <si>
    <t>997013501</t>
  </si>
  <si>
    <t>Odvoz suti a vybouraných hmot na skládku nebo meziskládku do 1 km se složením</t>
  </si>
  <si>
    <t>Odvoz suti a vybouraných hmot na skládku nebo meziskládku  se složením, na vzdálenost do 1 km</t>
  </si>
  <si>
    <t>Odvoz demontované části oplocení pro zpětnou montáž na meziskládku a zpět 
= 
recyklované sloupky - 24ks (uvažováno 7kg/kus) 
3*7/1000=0,021 [B] 
recyklované pletivo - 70,74 m (uvažováno 2kg/m) 
7.49*2/1000=0,015 [C] 
ostnatý drát - 3x70,74m (uvažováno 0,150kg/m) 
7.49*3*0.150/1000=0,003 [D] 
podhrabové desky 
3*0.3*0.08*3*2.2=0,475 [E] 
Celkem: A+B+C+D+E= 
odvoz tam a zpět 
0.514*2=1,028 [G]</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</si>
  <si>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</si>
  <si>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viz automatický výpočet sutě položek č. 961044111 a 966071711 
49.200+3=52,200 [A] 
viz automatický výpočet sutě položek č. 962052210 
2.304=2,304 [B] 
Celkem: A+B=54,504 [C]</t>
  </si>
  <si>
    <t>viz položky č. 966071711, 966071823, 966071832, 966073811, 966073812 
1.928+0.741+0.064+0.210+0.285=3,228 [A]</t>
  </si>
  <si>
    <t>998232131</t>
  </si>
  <si>
    <t>Přesun hmot pro oplocení z betonu monolitického v do 3 m</t>
  </si>
  <si>
    <t>Přesun hmot pro oplocení  se svislou nosnou konstrukcí monolitickou betonovou tyčovou nebo plošnou vodorovná dopravní vzdálenost do 50 m, pro oplocení výšky do 3 m</t>
  </si>
  <si>
    <t>1. Cenu -2111 lze použít i pro oplocení ze sloupků a dílců prefabrikovaných dřevěných, kovových nebo železobetonových</t>
  </si>
  <si>
    <t>VRN3</t>
  </si>
  <si>
    <t>Zařízení staveniště</t>
  </si>
  <si>
    <t>034002000</t>
  </si>
  <si>
    <t>Zabezpečení staveniště vč. uzemnění</t>
  </si>
  <si>
    <t>Zabezpečení staveniště (pronájem provizorního oplocení) včetně postavení, pronájmu a rozebrání 
provizorní oplocení 
305=305,000 [A] 
Celkem: A=305,000 [B]</t>
  </si>
  <si>
    <t>SO 03-15-07</t>
  </si>
  <si>
    <t>TNS Ostrava Svinov, stavební úpravý stáv. šachty OVaK</t>
  </si>
  <si>
    <t xml:space="preserve">      SO 03-15-07</t>
  </si>
  <si>
    <t>121151113</t>
  </si>
  <si>
    <t>Sejmutí ornice plochy do 500 m2 tl vrstvy do 200 mm strojně</t>
  </si>
  <si>
    <t>Sejmutí ornice strojně při souvislé ploše přes 100 do 500 m2, tl. vrstvy do 200 mm</t>
  </si>
  <si>
    <t>Sejmutí ornice v tl. 150 mm 
10*11=110,000 [A]</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</si>
  <si>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</si>
  <si>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131251103</t>
  </si>
  <si>
    <t>Hloubení jam nezapažených v hornině třídy těžitelnosti I, skupiny 3 objem do 100 m3 strojně</t>
  </si>
  <si>
    <t>Hloubení nezapažených jam a zářezů strojně s urovnáním dna do předepsaného profilu a spádu v hornině třídy těžitelnosti I skupiny 3 přes 50 do 100 m3</t>
  </si>
  <si>
    <t>výkop jámy pro provedené stavebních úprav šachty 
objem výkopu 
(11*10+6*5)/2*2.56=179,200 [A] 
těleso výlezu  
-1.7*2.44*1.3=-5,392 [B] 
Celkem: A+B=173,808 [C]</t>
  </si>
  <si>
    <t>zpětný zásyp vyhloubené zeminy; viz položka č. 131251103 
173.808=173,808 [A]</t>
  </si>
  <si>
    <t>rozprostření sejmuté ornice tl. 150 mm; viz položka č. 121151113  
110=110,000 [A]</t>
  </si>
  <si>
    <t>Demolice stávajícího výlezu; měřeno digi 
1.4*2.46=3,444 [A]</t>
  </si>
  <si>
    <t>311351121</t>
  </si>
  <si>
    <t>Zřízení oboustranného bednění nosných nadzákladových zdí</t>
  </si>
  <si>
    <t>Bednění nadzákladových zdí nosných rovné oboustranné za každou stranu zřízení</t>
  </si>
  <si>
    <t>zřízení bednění kce nového výlezu viz výkres půdorysu šachty 
2.56*(1.3*4)=13,312 [A]</t>
  </si>
  <si>
    <t>1. Ceny jsou určeny pro bednění svislé nebo šikmé (odkloněné), půdorysně přímé nebo zalomené ve volném prostranství, ve volných nebo zapažených jamách a rýhách.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</si>
  <si>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311351122</t>
  </si>
  <si>
    <t>Odstranění oboustranného bednění nosných nadzákladových zdí</t>
  </si>
  <si>
    <t>Bednění nadzákladových zdí nosných rovné oboustranné za každou stranu odstranění</t>
  </si>
  <si>
    <t>odstranění bednění kce nového výlezu viz výkres půdorysu šachty 
2.56*(1.3*4)=13,312 [A]</t>
  </si>
  <si>
    <t>uvažováno 150kg/m3; viz položka č. 312321611 
2.227*0.15=0,334 [A]</t>
  </si>
  <si>
    <t>312321611</t>
  </si>
  <si>
    <t>Výplňová zeď ze ŽB tř. C 30/37 bez výztuže</t>
  </si>
  <si>
    <t>Nadzákladové zdi z betonu železového (bez výztuže) výplňové bez zvláštních nároků na vliv prostředí tř. C 30/37</t>
  </si>
  <si>
    <t>kce nového výlezu; měřeno digi 
0.87*2.56=2,227 [A]</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</si>
  <si>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</si>
  <si>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411321616</t>
  </si>
  <si>
    <t>Stropy deskové ze ŽB tř. C 30/37</t>
  </si>
  <si>
    <t>Stropy z betonu železového (bez výztuže)  stropů deskových, plochých střech, desek balkonových, desek hřibových stropů včetně hlavic hřibových sloupů tř. C 30/37</t>
  </si>
  <si>
    <t>viz nová stavba kce stropu šachty 
Dobetonávka otvoru tl. 250 mm;  
0.9*0.9*0.25=0,203 [A] 
Nová stropní deska tl. 300 mm 
6*5*0.3=9,000 [B] 
Celkem: A+B=9,203 [C]</t>
  </si>
  <si>
    <t>1. V cenách pohledového betonu 411 35-4 a 411 35-5 jsou započteny i náklady na pečlivé hutnění zejména při líci konstrukce pro docílení neporušeného maltového povrchu bez vzhledových kazů.</t>
  </si>
  <si>
    <t>411351011</t>
  </si>
  <si>
    <t>Zřízení bednění stropů deskových tl do 25 cm bez podpěrné kce</t>
  </si>
  <si>
    <t>Bednění stropních konstrukcí - bez podpěrné konstrukce desek tloušťky stropní desky přes 5 do 25 cm zřízení</t>
  </si>
  <si>
    <t>zřízení bednění stropů 
= 
pro dobetonávku otvoru 
1.2*1.2=1,440 [B] 
pro vylití nové desky 
(2*5+2*6)*0.5+0.9*4*0.5=12,800 [C] 
Celkem: A+B+C=</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</si>
  <si>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</si>
  <si>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411351012</t>
  </si>
  <si>
    <t>Odstranění bednění stropů deskových tl do 25 cm bez podpěrné kce</t>
  </si>
  <si>
    <t>Bednění stropních konstrukcí - bez podpěrné konstrukce desek tloušťky stropní desky přes 5 do 25 cm odstranění</t>
  </si>
  <si>
    <t>411354311</t>
  </si>
  <si>
    <t>Zřízení podpěrné konstrukce stropů výšky do 4 m tl do 15 cm</t>
  </si>
  <si>
    <t>Podpěrná konstrukce stropů - desek, kleneb a skořepin výška podepření do 4 m tloušťka stropu přes 5 do 15 cm zřízení</t>
  </si>
  <si>
    <t>zřízení  podpěrné kce pro dobetonování otvoru a nadbetonování nové desky; dtto položka č. 411351011 
14.24=14,240 [A]</t>
  </si>
  <si>
    <t>1. Podepření větších výšek než 6 m se oceňuje individuálně.</t>
  </si>
  <si>
    <t>411354312</t>
  </si>
  <si>
    <t>Odstranění podpěrné konstrukce stropů výšky do 4 m tl do 15 cm</t>
  </si>
  <si>
    <t>Podpěrná konstrukce stropů - desek, kleneb a skořepin výška podepření do 4 m tloušťka stropu přes 5 do 15 cm odstranění</t>
  </si>
  <si>
    <t>dtto položka č. 411354311 
14.24=14,240 [A]</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</si>
  <si>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</si>
  <si>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</si>
  <si>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</si>
  <si>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uvažováno 150kg/m3; viz položka č. 411321616 
9.203*0.15=1,380 [A]</t>
  </si>
  <si>
    <t>452112111</t>
  </si>
  <si>
    <t>Osazení betonových prstenců nebo rámů v do 100 mm</t>
  </si>
  <si>
    <t>Osazení betonových dílců prstenců nebo rámů pod poklopy a mříže, výšky do 100 mm</t>
  </si>
  <si>
    <t>osazení rámu pro nový poklop; rám v ceně položky materiálu poklopu 
1=1,000 [A]</t>
  </si>
  <si>
    <t>1. V cenách nejsou započteny náklady na dodávku betonových výrobků; tyto se oceňují ve specifikaci.</t>
  </si>
  <si>
    <t>R411530001</t>
  </si>
  <si>
    <t>Zřízení a demontáž provizorní ochranné výdřevy vč. podpěrné kce</t>
  </si>
  <si>
    <t>3.8*4.8=18,240 [A] 
Celkem: A=18,240 [B]</t>
  </si>
  <si>
    <t>631311125</t>
  </si>
  <si>
    <t>Mazanina tl do 120 mm z betonu prostého bez zvýšených nároků na prostředí tř. C 20/25</t>
  </si>
  <si>
    <t>Mazanina z betonu  prostého bez zvýšených nároků na prostředí tl. přes 80 do 120 mm tř. C 20/25</t>
  </si>
  <si>
    <t>Spádový beton tl. 20-100 mm 
6*5*((0.02+0.10)/2)=1,800 [A]</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</si>
  <si>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</si>
  <si>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631319183</t>
  </si>
  <si>
    <t>Příplatek k mazanině tl do 120 mm za sklon do 35°</t>
  </si>
  <si>
    <t>Příplatek k cenám mazanin  za sklon přes 15° do 35° od vodorovné roviny mazanina tl. přes 80 do 120 mm</t>
  </si>
  <si>
    <t>příplatek za požadovaná sklon betonové vrstvy; viz položka č. 631311125 
1.8=1,800 [A]</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</si>
  <si>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</si>
  <si>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632451034</t>
  </si>
  <si>
    <t>Vyrovnávací potěr tl do 50 mm z MC 15 provedený v ploše</t>
  </si>
  <si>
    <t>Potěr cementový vyrovnávací z malty (MC-15) v ploše o průměrné (střední) tl. přes 40 do 50 mm</t>
  </si>
  <si>
    <t>Cementový potěr tl. 50 mm viz skladba nového stropu 
5*6=30,000 [A]</t>
  </si>
  <si>
    <t>1. Užití cen –1021 až –1024 – viz poznámka č. 1 souboru cen 632 45-01.  2. Užití cen –1031 až –1034 – viz poznámka č. 2 a 3 souboru cen 632 45-01.  3. V cenách jsou započteny i náklady na základní stržení povrchu potěru s urovnáním vibrační lištou nebo dřevěným hladítkem.</t>
  </si>
  <si>
    <t>632459125</t>
  </si>
  <si>
    <t>Příplatek k potěrům tl do 50 mm za sklon přes 15 do 30°</t>
  </si>
  <si>
    <t>Příplatky k cenám potěrů  za sklon od vodorovné roviny přes 15 do 30°, tl. potěru přes 40 do 50 mm</t>
  </si>
  <si>
    <t>příplatek za sklon potěru viz položka č. 632451034 
30=30,000 [A]</t>
  </si>
  <si>
    <t>30+13.312=43,312 [A] 
A * 0.0003Koeficient množství=0,013 [B]</t>
  </si>
  <si>
    <t>viz položka č. 711141559 a 711142559 
60+26.624=86,624 [A] 
A * 1.2Koeficient množství=103,949 [B]</t>
  </si>
  <si>
    <t>penetrační nátěr stropní kce viz výkres půdorysu šachty 
5*6=30,000 [A]</t>
  </si>
  <si>
    <t>Provedení izolace proti zemní vlhkosti svislé za studena nátěrem penetračním</t>
  </si>
  <si>
    <t>Provedení izolace proti zemní vlhkosti natěradly a tmely za studena  na ploše svislé S nátěrem penetračním</t>
  </si>
  <si>
    <t>penetrační nátěr kce nového výlezu viz výkres půdorysu šachty 
2.56*(1.3*4)=13,312 [A]</t>
  </si>
  <si>
    <t>odstranění izolace proti zemní vlhkosti z asfaltových pásů 
6*5*2=60,000 [A]</t>
  </si>
  <si>
    <t>Odstranění izolace ze stávajícího výlezu 
6*2.5=15,000 [A]</t>
  </si>
  <si>
    <t>711141559</t>
  </si>
  <si>
    <t>Provedení izolace proti zemní vlhkosti pásy přitavením vodorovné NAIP</t>
  </si>
  <si>
    <t>Provedení izolace proti zemní vlhkosti pásy přitavením  NAIP na ploše vodorovné V</t>
  </si>
  <si>
    <t>dvojnásobná izolace asfaltovými pásy; viz položka č. 711111001 
30*2=60,000 [A]</t>
  </si>
  <si>
    <t>dvojnásobná izolace asfaltovými pásy; viz položka č. 711112001 
13.312*2=26,624 [A]</t>
  </si>
  <si>
    <t>28376379</t>
  </si>
  <si>
    <t>deska z polystyrénu XPS, hrana polodrážková a hladký povrch s vyšší odolností tl 50mm</t>
  </si>
  <si>
    <t>izolace nového výlezu; měřeno digi 
1.3*4*2.56=13,312 [A]</t>
  </si>
  <si>
    <t>767833802</t>
  </si>
  <si>
    <t>Demontáž vnitřních kovových žebříků přímých délky do 5 m kotvených do zdiva</t>
  </si>
  <si>
    <t>Demontáž vnitřních kovových žebříků přímých délky přes 2 do 5 m</t>
  </si>
  <si>
    <t>demontáž vnitřního žebříku v šachtě 
1=1,000 [A]</t>
  </si>
  <si>
    <t>899102112</t>
  </si>
  <si>
    <t>Osazení poklopů litinových nebo ocelových včetně rámů pro třídu zatížení A15, A50</t>
  </si>
  <si>
    <t>Osazení poklopů litinových a ocelových včetně rámů pro třídu zatížení A15, A50</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</si>
  <si>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</si>
  <si>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899102211</t>
  </si>
  <si>
    <t>Demontáž poklopů litinových nebo ocelových včetně rámů hmotnosti přes 50 do 100 kg</t>
  </si>
  <si>
    <t>Demontáž poklopů litinových a ocelových včetně rámů, hmotnosti jednotlivě přes 50 do 100 Kg</t>
  </si>
  <si>
    <t>Demontáž ocelového poklopu vč. rámu 
1=1,000 [A]</t>
  </si>
  <si>
    <t>R56230605</t>
  </si>
  <si>
    <t>šachtový poklop vč. rámu</t>
  </si>
  <si>
    <t>šachtový poklop ze slzičkového plechu s těsněním, uzamykatelný se zvedacím zařízením vč. rámu</t>
  </si>
  <si>
    <t>R899501221</t>
  </si>
  <si>
    <t>Stupadla do šachet ocelová pro přímé zabudování do chem. malty</t>
  </si>
  <si>
    <t>Stupadla do šachet ocelová pro přímé zabudování do chem. malty  
Položka obsahuje:  
- materiál stupadla  
- vrtání otvorů pro usazení stupadla vč. chemické kotvy  
- příplatek za vrtání ve stísněném prostoru  
- úklid pracoviště</t>
  </si>
  <si>
    <t>dodávka a montáž stupadel komplet; viz výkres řezu šachty 
19=19,000 [A]</t>
  </si>
  <si>
    <t>Odstranění betonové mazaniny tl. 20-80 mm 
5*6*((0.02+0.08)/2)=1,500 [A]</t>
  </si>
  <si>
    <t>965045113</t>
  </si>
  <si>
    <t>Bourání potěrů cementových nebo pískocementových tl do 50 mm pl přes 4 m2</t>
  </si>
  <si>
    <t>Bourání potěrů tl. do 50 mm cementových nebo pískocementových, plochy přes 4 m2</t>
  </si>
  <si>
    <t>Odstanění cementového potěru tl. 30 mm 
5*6=30,000 [A]</t>
  </si>
  <si>
    <t>972054491</t>
  </si>
  <si>
    <t>Vybourání otvorů v ŽB stropech nebo klenbách pl do 1 m2 tl přes 80 mm</t>
  </si>
  <si>
    <t>Vybourání otvorů ve stropech nebo klenbách železobetonových  bez odstranění podlahy a násypu, plochy do 1 m2, tl. přes 80 mm</t>
  </si>
  <si>
    <t>Vybourání otvoru pro nový výlez 
0.9*0.9*0.3=0,243 [A]</t>
  </si>
  <si>
    <t>viz automatický výpočet sutě položek č. 965042141, 965045113 
3.3+2.7=6,000 [A] 
viz automatický výpočet sutě položek č. 972054491, 139951123 
0.583+8.266=8,849 [B] 
Celkem: A+B=14,849 [C]</t>
  </si>
  <si>
    <t>viz položky č. 711131811 a 711131821 
0.24+0.068=0,308 [A]</t>
  </si>
  <si>
    <t>viz položky č. 767833802 a 899102211 
0.05+0.10=0,150 [A]</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</si>
  <si>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</si>
  <si>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</si>
  <si>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</si>
  <si>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</si>
  <si>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D.2.3</t>
  </si>
  <si>
    <t>Trakční a energetická zařízení</t>
  </si>
  <si>
    <t>D.2.3.2</t>
  </si>
  <si>
    <t>Napájecí stanice (měnírna, trakční transformovna) - stavební část</t>
  </si>
  <si>
    <t>SO 03-15-03</t>
  </si>
  <si>
    <t>TNS Ostrava Svinov, stavební úpravy budovy TNS</t>
  </si>
  <si>
    <t xml:space="preserve">  D.2.3</t>
  </si>
  <si>
    <t xml:space="preserve">    D.2.3.2</t>
  </si>
  <si>
    <t xml:space="preserve">      SO 03-15-03</t>
  </si>
  <si>
    <t>113106021</t>
  </si>
  <si>
    <t>Rozebrání dlažeb při překopech komunikací pro pěší z betonových dlaždic ručně</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</si>
  <si>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</si>
  <si>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Rozebrání okapového chodníku; měřeno digi 
1) provedení kabelových nových vstupů z jižní strany 
7*1=7,000 [A] 
2) úprava stávající kabeláže při vstupu do budovy ze západní strany 
4*1=4,000 [B] 
Celkem: A+B=11,000 [C]</t>
  </si>
  <si>
    <t>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zbetonu prostého.  4. Vcenách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</si>
  <si>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vytrhání obrub; měřeno digi 
1) provedení kabelových nových vstupů z jižní strany 
7=7,000 [A] 
2) úprava stávající kabeláže při vstupu do budovy ze západní strany 
4=4,000 [B] 
Celkem: A+B=11,000 [C]</t>
  </si>
  <si>
    <t>121112003</t>
  </si>
  <si>
    <t>Sejmutí ornice tl vrstvy do 200 mm ručně</t>
  </si>
  <si>
    <t>Sejmutí ornice ručně při souvislé ploše, tl. vrstvy do 200 mm</t>
  </si>
  <si>
    <t>Sejmutí ornice v rozsahu výkopu 
1) provedení kabelových nových vstupů z jižní strany 
2.5*6.6=16,500 [A] 
2) úprava stávající kabeláže při vstupu do budovy ze západní strany 
4*1.4=5,600 [B] 
Celkem: A+B=22,100 [C]</t>
  </si>
  <si>
    <t>1. V ceně jsou započteny i náklady na naložení sejmuté ornice na dopravní prostředek nebo odhození do 3 m.  2. Ceny lze použít i pro sejmutí podorničí.  3. V ceně není započteno vodorovné přemístění sejmuté ornice.</t>
  </si>
  <si>
    <t>hloubení jámy pro přístup ke kabelovým prostupům; měřeno digi 
1) provedení kabelových nových vstupů z jižní strany 
3.75*6.6=24,750 [A] 
2) úprava stávající kabeláže při vstupu do budovy ze západní strany 
1.97*4=7,880 [B] 
Celkem: A+B=32,630 [C]</t>
  </si>
  <si>
    <t>162751117</t>
  </si>
  <si>
    <t>Vodorovné přemístění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</si>
  <si>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</si>
  <si>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odvoz vytěžené zeminy na meziskládku a zpět; viz položky č. 121112003 a 131213101; odvoz do 30km 
(32.63+22.1*0.15)*2=71,890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</si>
  <si>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</si>
  <si>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</si>
  <si>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</si>
  <si>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</si>
  <si>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viz položka č. 162751117 
35.945*20*2=1 437,800 [A]</t>
  </si>
  <si>
    <t>167151101</t>
  </si>
  <si>
    <t>Nakládání výkopku z hornin třídy těžitelnosti I, skupiny 1 až 3 do 100 m3</t>
  </si>
  <si>
    <t>Nakládání, skládání a překládání neulehlého výkopku nebo sypaniny strojně nakládání, množství do 100 m3, z horniny třídy těžitelnosti I, skupiny 1 až 3</t>
  </si>
  <si>
    <t>nakládání výkopku na mezideponii pro zpětný zásyp; viz položky č. 121112003, 131213101 
22.1*0.15*1.9=6,299 [A] 
32.63=32,630 [B] 
Celkem: A+B=38,929 [C]</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</si>
  <si>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</si>
  <si>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zpětný zásyp vytěženou zeminou; viz položka č. 131213101 
32.63=32,630 [A]</t>
  </si>
  <si>
    <t>rozprostření ornice; viz položka č. 121112003 
22.1=22,100 [A]</t>
  </si>
  <si>
    <t>310321111</t>
  </si>
  <si>
    <t>Zabetonování otvorů do pl 1 m2 ve zdivu nadzákladovém včetně bednění a výztuže</t>
  </si>
  <si>
    <t>Zabetonování otvorů ve zdivu nadzákladovém včetně bednění, odbednění a výztuže (materiál v ceně) plochy do 1 m2</t>
  </si>
  <si>
    <t>vyspravení otvorů po jádrových vrtech D150 tl. 450 mm 
3.14*0.075^2*0.45*2=0,016 [A]</t>
  </si>
  <si>
    <t>317122651</t>
  </si>
  <si>
    <t>Doplnění říms z betonových tvárnic nebo desek vyložených do 500 mm</t>
  </si>
  <si>
    <t>Doplnění říms z betonových tvárnic nebo desek  na cementovou maltu (s dodáním hmot), vyložených přes 300 do 500 mm</t>
  </si>
  <si>
    <t>vložení PZD desky jako nadpraží dvou multikanálů 
6*0.62=3,720 [A]</t>
  </si>
  <si>
    <t>1. Množství měrných jednotek se určuje v m doplňované římsy.</t>
  </si>
  <si>
    <t>317168016</t>
  </si>
  <si>
    <t>Překlad keramický plochý š 115 mm dl 2250 mm</t>
  </si>
  <si>
    <t>Překlady keramické ploché osazené do maltového lože, výšky překladu 71 mm šířky 115 mm, délky 2250 mm</t>
  </si>
  <si>
    <t>plochý keramický překlad 
6=6,000 [A]</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</si>
  <si>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</si>
  <si>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342241131</t>
  </si>
  <si>
    <t>Příčky z cihel plných lícových dl 240 mm na MVC včetně spárování tl 71 mm</t>
  </si>
  <si>
    <t>Příčky nebo přizdívky jednoduché z cihel nebo příčkovek pálených  na maltu MVC nebo MC lícových, včetně spárování dl. 240 mm (německý formát 240x115x71 mm) plných, tl. 71 mm</t>
  </si>
  <si>
    <t>Přizdívka z pálených cihel plných 
1.85*2.4=4,440 [A]</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</si>
  <si>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</si>
  <si>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R317234410</t>
  </si>
  <si>
    <t>Vyzdívka z cihel pálených na MC</t>
  </si>
  <si>
    <t>případná vyzdívka dle projektové dokumentace 
0.45*0.7*0.85=0,268 [A]</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</si>
  <si>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</si>
  <si>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451577877</t>
  </si>
  <si>
    <t>Podklad nebo lože pod dlažbu vodorovný nebo do sklonu 1:5 ze štěrkopísku tl do 100 mm</t>
  </si>
  <si>
    <t>Podklad nebo lože pod dlažbu (přídlažbu)  v ploše vodorovné nebo ve sklonu do 1:5, tloušťky od 30 do 100 mm ze štěrkopísku</t>
  </si>
  <si>
    <t>podsyp tl. 150 mm fr. 8/16; dtto položka č. 637211412 
11=11,000 [A]</t>
  </si>
  <si>
    <t>1. Ceny lze použít i pro podklad nebo lože pod dlažby silničních příkopů a kuželů.  2. Ceny nelze použít pro:  a) lože rigolů dlážděných, které je započteno vcenách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t>
  </si>
  <si>
    <t>451579877</t>
  </si>
  <si>
    <t>Příplatek ZKD 10 mm tl nad 100 mm u podkladu nebo lože pod dlažbu ze štěrkopísku</t>
  </si>
  <si>
    <t>Podklad nebo lože pod dlažbu (přídlažbu)  Příplatek k cenám za každých dalších i započatých 10 mm tloušťky podkladu nebo lože přes 100 mm ze štěrkopísku</t>
  </si>
  <si>
    <t>viz položka č. 451577877; příplatek pro celkovou tl. lože 150 mm 
11*5=55,000 [A]</t>
  </si>
  <si>
    <t>460510353</t>
  </si>
  <si>
    <t>Multikanály plastové do otvoru ve zdivu včetně vybourání 9-cestné</t>
  </si>
  <si>
    <t>Kabelové prostupy, kanály a multikanály  multikanály plastové včetně osazení, utěsnění a spojování do otvoru ve zdivu, včetně vybourání, zazdění a začištění 8-cestné</t>
  </si>
  <si>
    <t>osazení multikanálu do otvoru ve zdivu vč. protipožárních ucpávek; 5ks; dodávku 9ti otvorového multikanálu řeší SO kabelovodu 
5=5,000 [A]</t>
  </si>
  <si>
    <t>1. Vcenách -0004 až -0156 nejsou obsaženy náklady na dodávku trub. Tato dodávka se oceňuje ve specifikaci.  2. Vcenách -0258 až -0274 nejsou obsaženy náklady na dodávku žlabů. Tato dodávka se oceňuje ve specifikaci.  3. Vcenách -0301 až -0353 nejsou obsaženy náklady na dodávku multikanálů. Tato dodávka se oceňuje ve specifikaci.</t>
  </si>
  <si>
    <t>Komunikace pozemní</t>
  </si>
  <si>
    <t>59245020</t>
  </si>
  <si>
    <t>dlažba tvar obdélník betonová 200x100x80mm přírodní</t>
  </si>
  <si>
    <t>596811120</t>
  </si>
  <si>
    <t>Kladení betonové dlažby komunikací pro pěší do lože z kameniva vel do 0,09 m2 plochy do 50 m2</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</si>
  <si>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</si>
  <si>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zpětné kladení okapového chodníkus 20ti % dodávkou nové dlažby 
11*1+4*1=15,000 [A]</t>
  </si>
  <si>
    <t>1. Vcenách jsou započteny i náklady na dodání hmot pro lože a na dodání materiálu pro výplň spár.  2. Vcenách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t>
  </si>
  <si>
    <t>zapravení nové stěny a napojení na okolní kce 
2*2.4=4,800 [A]</t>
  </si>
  <si>
    <t>viz položka č. 612121111 
4.8=4,800 [A]</t>
  </si>
  <si>
    <t>622645001</t>
  </si>
  <si>
    <t>Kamenické opracování povrchu rovných i zakřivených stěn předsádkového betonu pemrlováním</t>
  </si>
  <si>
    <t>Kamenické opracování povrchu pohledového betonu  pemrlováním, rovných nebo zaoblených stěn</t>
  </si>
  <si>
    <t>případná sanace lazů zdiva 
4*0.85=3,400 [A]</t>
  </si>
  <si>
    <t>penetrační asfaltový nátěr pod HI 
12.4*2*1.1=5,280 [A] 
2 1.4*2=2,800 [B] 
Celkem: A+B=8,080 [C]</t>
  </si>
  <si>
    <t>odstranění asfaltové izolace 
1.55*2.4=3,720 [A] 
2.4*2.2=5,280 [B] 
Celkem: A+B=9,000 [C]</t>
  </si>
  <si>
    <t>dvojitá hydroizolace asf. pásy; viz položka č. 711112001 
1 5.28*2=10,560 [A] 
2 1.4*2*2=5,600 [B] 
Celkem: A+B=16,160 [C]</t>
  </si>
  <si>
    <t>R711786166</t>
  </si>
  <si>
    <t>Izolace proti vodě těsnění 9ti komorových kabelových prostupů epoxidovým tmelem</t>
  </si>
  <si>
    <t>viz položka č. 460510353 
5=5,000 [A]</t>
  </si>
  <si>
    <t>727</t>
  </si>
  <si>
    <t>Zdravotechnika - požární ochrana</t>
  </si>
  <si>
    <t>727121107</t>
  </si>
  <si>
    <t>D+M protipožární ucpávky dle projektové dokumentace</t>
  </si>
  <si>
    <t>741111803</t>
  </si>
  <si>
    <t>Demontáž trubky plastové tuhé D přes 50 mm uložené pevně</t>
  </si>
  <si>
    <t>Demontáž elektroinstalačních trubek plastových tuhých, uložených pevně, vnější O přes 50 mm</t>
  </si>
  <si>
    <t>Vytažení stávajících chrániček 
3*3*0.5=4,500 [A]</t>
  </si>
  <si>
    <t>R741110302</t>
  </si>
  <si>
    <t>Montáž trubka ochranná do zdiva plastová tuhá D přes 40 do 90 mm uložená pevně</t>
  </si>
  <si>
    <t>Montáž trubka ochranná do zdiva plastová tuhá D přes 40 do 90 mm uložená pevně, vnitřní O přes 40 do 90 mm</t>
  </si>
  <si>
    <t>montáž chráníčky do zdiva, viz výkresová dokumentace 
3*3*0.5=4,500 [A]</t>
  </si>
  <si>
    <t>767995113</t>
  </si>
  <si>
    <t>Montáž atypických zámečnických konstrukcí hmotnosti do 20 kg</t>
  </si>
  <si>
    <t>Montáž ostatních atypických zámečnických konstrukcí  hmotnosti přes 10 do 20 kg</t>
  </si>
  <si>
    <t>podtažení otvorů pro multikanály ocelovými profily L 80/80/8 vč. příložek z pásoviny 60/10; 20,19kg x3 
3*20.2=60,600 [A]</t>
  </si>
  <si>
    <t>1. Určení cen se řídí hmotností jednotlivě montovaného dílu konstrukce.</t>
  </si>
  <si>
    <t>Přesun hmot tonážní pro zámečnické konstrukce v objektech v do 6 m</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</si>
  <si>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</si>
  <si>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</si>
  <si>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R45213564</t>
  </si>
  <si>
    <t>materiál pro podtažení otvorů dle projektové dokumentace</t>
  </si>
  <si>
    <t>materiál pro podtažení otvorů dle projektové dokumentace  
položka obsahuje:  
- 4x I80 - 4m  
- pásovina 60/10 - 4,5m</t>
  </si>
  <si>
    <t>962032253</t>
  </si>
  <si>
    <t>Bourání zdiva z tvárnic cementových na jakoukoli maltu do 1m3</t>
  </si>
  <si>
    <t>Bourání zdiva nadzákladového z cihel nebo tvárnic  z tvárnic cementových, na maltu cementovou, objemu do 1 m3</t>
  </si>
  <si>
    <t>Vybourání cihelné přizdívky tl. 225 mm 
1.8*0.225*2.4=0,972 [A]</t>
  </si>
  <si>
    <t>1. Bourání pilířů o průřezu přes 0,36 m2 se oceňuje příslušnými cenami -2230, -2231, -2240, -2241,-2253 a -2254 jako bourání zdiva nadzákladového cihelného.</t>
  </si>
  <si>
    <t>971052351</t>
  </si>
  <si>
    <t>Vybourání nebo prorážení otvorů v ŽB příčkách a zdech pl do 0,09 m2 tl do 450 mm</t>
  </si>
  <si>
    <t>Vybourání a prorážení otvorů v železobetonových příčkách a zdech  základových nebo nadzákladových, plochy do 0,09 m2, tl. do 450 mm</t>
  </si>
  <si>
    <t>vybourání otvoru pro podtažení otvoru ocelovými profily 
1*3=3,000 [A] 
Celkem: A=3,000 [B]</t>
  </si>
  <si>
    <t>975011231</t>
  </si>
  <si>
    <t>Podpěrné dřevení při podezdívání základů tl 450 mm vyzdívka v do 2 m dl podchycení do 3 m</t>
  </si>
  <si>
    <t>Podpěrné dřevení při podezdívání základového zdiva  při výšce vyzdívky do 2 m, při tl. zdiva 450 mm a délce podchycení přes 1 do 3 m</t>
  </si>
  <si>
    <t>Montážní podpěry dle návrhu stavby 
2*3=6,000 [A]</t>
  </si>
  <si>
    <t>1. V cenách jsou započteny i náklady na:  a) podpěrné dřevení; při oboustranném podpěrném dřevení oceňuje se podpírání na každé straně samostatně.  b) kapes pro vzpěry.</t>
  </si>
  <si>
    <t>Jádrové vrty pro provizorní kabeláž D150 
0.450*2=0,900 [A]</t>
  </si>
  <si>
    <t>997013011</t>
  </si>
  <si>
    <t>Vyklizení ulehlé suti z prostorů přes 15 m2 s naložením z hl do 2 m</t>
  </si>
  <si>
    <t>Vyklizení ulehlé suti na vzdálenost do 3 m od okraje vyklízeného prostoru nebo s naložením na dopravní prostředek z prostorů o půdorysné ploše přes 15 m2 z výšky (hloubky) do 2 m</t>
  </si>
  <si>
    <t>naložení betonové dlažby z mezideponie pro zpětné použití; odvoz tam a zpět 
bet. dlažba 
11*0.08*2=1,760 [A] 
Celkem: A=1,760 [B]</t>
  </si>
  <si>
    <t>1. Ceny jsou určeny pro ulehlou suť. Za ulehlou suť se považuje suť uložená na místě déle než 6 měsíců o objemové hmotnosti min. 1,500 t/m3.  2. Ceny lze použít i pro vyklízení suti ručně na svahu, při jakémkoliv sklonu suťové vrstvy.  3. Vcenách -3002 a -3012 jsou započteny i náklady svislou dopravu svyužitím mechanizace (vrátek).  4. Množství měrných jednotek se určuje v m3 objemu ulehlé suti.</t>
  </si>
  <si>
    <t>odvoz betonových dlaždic a zeminy na mezideponii; odvoz tam a zpět 
bet. dlažba 
11*0.8*2.2*2=38,720 [A] 
Celkem: A=38,720 [B]</t>
  </si>
  <si>
    <t>997013509</t>
  </si>
  <si>
    <t>Příplatek k odvozu suti a vybouraných hmot na skládku ZKD 1 km přes 1 km</t>
  </si>
  <si>
    <t>Odvoz suti a vybouraných hmot na skládku nebo meziskládku  se složením, na vzdálenost Příplatek k ceně za každý další i započatý 1 km přes 1 km</t>
  </si>
  <si>
    <t>19.36*29=561,440 [A]</t>
  </si>
  <si>
    <t>R015120</t>
  </si>
  <si>
    <t>POPLATKY ZA LIKVIDACŮ ODPADŮ NEKONTAMINOVANÝCH - 17 01 02  STAVEBNÍ A DEMOLIČNÍ SUŤ (CIHLY) vč. dopravy na skládku  VČ. DOPRAVY NA SKLÁDKU A MANIPULACE</t>
  </si>
  <si>
    <t>viz automatický výpočet suti položky č. 962032253 
1.944=1,944 [A]</t>
  </si>
  <si>
    <t>viz automatický výpočet sutě položek č. 113106021(20%), 113202111 
2.255+2.805*0.2=2,816 [A] 
viz automatický výpočet sutě položek č. 971052351, 977151123 
0.52+0.063=0,583 [B] 
Celkem: A+B=3,399 [C]</t>
  </si>
  <si>
    <t>D.2.3.6</t>
  </si>
  <si>
    <t>Rozvody a přeložky VN, NN, osvětlení, DOO</t>
  </si>
  <si>
    <t>SO 03-06-01</t>
  </si>
  <si>
    <t>TNS Ostrava Svinov, úprava venkovního osvětlení areálu</t>
  </si>
  <si>
    <t xml:space="preserve">    D.2.3.6</t>
  </si>
  <si>
    <t xml:space="preserve">      SO 03-06-01</t>
  </si>
  <si>
    <t>130</t>
  </si>
  <si>
    <t>Hloubení</t>
  </si>
  <si>
    <t>13283A</t>
  </si>
  <si>
    <t>HLOUBENÍ RÝH ŠÍŘ DO 2M PAŽ I NEPAŽ TŘ. II - BEZ DOPRAVY</t>
  </si>
  <si>
    <t>viz. příloha 1,2</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</si>
  <si>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</si>
  <si>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140</t>
  </si>
  <si>
    <t>Protlaky a mikrotuneláž</t>
  </si>
  <si>
    <t>141733</t>
  </si>
  <si>
    <t>PROTLAČOVÁNÍ POTRUBÍ Z PLAST HMOT DN DO 150MM</t>
  </si>
  <si>
    <t>položka zahrnuje dodávku protlačovaného potrubí a veškeré pomocné práce (startovací zařízení, startovací a cílová jáma, opěrné a vodící bloky a pod.)</t>
  </si>
  <si>
    <t>170</t>
  </si>
  <si>
    <t>Násypy a přísypy</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</si>
  <si>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</si>
  <si>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270</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</si>
  <si>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</si>
  <si>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</si>
  <si>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</si>
  <si>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</si>
  <si>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R27231</t>
  </si>
  <si>
    <t>ZÁKLADY PREFABRIKOVANÉHO BETONU C50/60</t>
  </si>
  <si>
    <t>- dodání  prefabrikovaného betonu  kvality C50/60, doprava, jeho uložení,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</si>
  <si>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R27232</t>
  </si>
  <si>
    <t>ZKOUŠKY PRO ÚNOSNOST ZEMINY</t>
  </si>
  <si>
    <t>1. Položka obsahuje: – provedení zkoušky dynamické penetrace, provedení kopané sondy, statický výpočet pro základ stožáru, dodatečný materiál pro základy stožárů při nevyhovující únosnosti zeminy 2. Položka neobsahuje: X3. Způsob měření: Udává se počet kusů kompletní konstrukce nebo práce.</t>
  </si>
  <si>
    <t>Zaměření, revize a kontroly</t>
  </si>
  <si>
    <t>2911</t>
  </si>
  <si>
    <t>OSTATNÍ POŽADAVKY - GEODETICKÉ ZAMĚŘENÍ</t>
  </si>
  <si>
    <t>zahrnuje veškeré náklady spojené s objednatelem požadovanými pracemi</t>
  </si>
  <si>
    <t>600</t>
  </si>
  <si>
    <t>Stavební přípomoc</t>
  </si>
  <si>
    <t>63131</t>
  </si>
  <si>
    <t>MAZANINA Z PROST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</si>
  <si>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t>
  </si>
  <si>
    <t>701</t>
  </si>
  <si>
    <t>Zemní práce - elektro</t>
  </si>
  <si>
    <t>1. Položka obsahuje: – pomocné mechanismy2. Položka neobsahuje: X3. Způsob měření:Měří se plocha v metrech čtverečných.</t>
  </si>
  <si>
    <t>1. Položka obsahuje: – úprava dna výkopu – položení betonového žlabu / chráničky včetně zakrytí – pomocné mechanismy2. Položka neobsahuje: X3. Způsob měření:Udává se počet kusů kompletní konstrukce nebo práce.</t>
  </si>
  <si>
    <t>702</t>
  </si>
  <si>
    <t>Uložení kabelů - elektro</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</si>
  <si>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</si>
  <si>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</si>
  <si>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702412</t>
  </si>
  <si>
    <t>KABELOVÝ PROSTUP DO OBJEKTU PŘES ZÁKLAD ZDĚNÝ SVĚTLÉ ŠÍŘKY PŘES 100 DO 200 MM</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</si>
  <si>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</si>
  <si>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</si>
  <si>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</si>
  <si>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703211</t>
  </si>
  <si>
    <t>KABELOVÝ ŽLAB NOSNÝ/DRÁTĚNÝ ŽÁROVĚ ZINKOVANÝ VČETNĚ UPEVNĚNÍ A PŘÍSLUŠENSTVÍ SVĚTLÉ ŠÍŘKY DO 100 MM</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</si>
  <si>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</si>
  <si>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</si>
  <si>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</si>
  <si>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</si>
  <si>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</si>
  <si>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</si>
  <si>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</si>
  <si>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</si>
  <si>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742P13</t>
  </si>
  <si>
    <t>ZATAŽENÍ KABELU DO CHRÁNIČKY - KABEL DO 4 KG/M</t>
  </si>
  <si>
    <t>1. Položka obsahuje: – montáž kabelu o váze do 4 kg/m do chráničky/ kolektoru2. Položka neobsahuje: X3. Způsob měření:Měří se metr délkový.</t>
  </si>
  <si>
    <t>R742I11</t>
  </si>
  <si>
    <t>743</t>
  </si>
  <si>
    <t>Silnoproudá zařízení (osvětlení, rozvaděče, skříně, EOV) - elektro</t>
  </si>
  <si>
    <t>743Z35</t>
  </si>
  <si>
    <t>DEMONTÁŽ SVÍTIDLA Z OSVĚTLOVACÍHO STOŽÁRU VÝŠKY DO 15 M</t>
  </si>
  <si>
    <t>743Z39</t>
  </si>
  <si>
    <t>DEMONTÁŽ ROZVADĚČE OSVĚTLENÍ</t>
  </si>
  <si>
    <t>743Z3A</t>
  </si>
  <si>
    <t>DEMONTÁŽ OVLADAČE OSVĚTLENÍ</t>
  </si>
  <si>
    <t>R743112</t>
  </si>
  <si>
    <t>OSVĚTLOVACÍ STOŽÁR SKLOPNÝ ŽÁROVĚ ZINKOVANÝ DÉLKY PŘES 6,5 DO 12 M</t>
  </si>
  <si>
    <t>1. Položka obsahuje: – stožár,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</si>
  <si>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R743113A</t>
  </si>
  <si>
    <t>NESKLOPNÝ HROMOSVODNÍ STOŽÁR S JÍMAČEM DÉLKY 13,35 M</t>
  </si>
  <si>
    <t>1. Položka obsahuje: – stožár, základovou konstrukci a veškeré příslušenství, jímací tyč FeZn O 42 / 20 / 10 mm, délky 2400 mm se závitem M20 a kontramatkou,  
kónické díly stožáru, přírubovou desku s připojovacími patkami s otvory O 12 mm pro připojení k zemniči (pro drát O 10 mm, nebo svorku). Položka neobsahuje: – zemní práce,  betonový základ 3. Způsob měření:Udává se počet kusů kompletní konstrukce nebo práce.</t>
  </si>
  <si>
    <t>R743151</t>
  </si>
  <si>
    <t>OSVĚTLOVACÍ STOŽÁR - STOŽÁROVÁ ROZVODNICE S 1-2 JISTÍCÍMI PRVKY</t>
  </si>
  <si>
    <t>1. Položka obsahuje: – stožár, veškeré příslušenství, technický popis viz. projektová dokumentace2. Položka neobsahuje: X3. Způsob měření:Udává se počet kusů kompletní konstrukce nebo práce.</t>
  </si>
  <si>
    <t>R743165</t>
  </si>
  <si>
    <t>OSVĚTLOVACÍ STOŽÁR - HYDRAULICKÉ SKLOPNÉ ZAŘÍZENÍ</t>
  </si>
  <si>
    <t>1. Položka obsahuje: – stožár, veškeré příslušenství a uzavírací nátěr, technický popis viz. projektová dokumentace2. Položka neobsahuje: X3. Způsob měření:Udává se počet kusů kompletní konstrukce nebo práce.</t>
  </si>
  <si>
    <t>R743311</t>
  </si>
  <si>
    <t>VÝLOŽNÍK PRO MONTÁŽ SVÍTIDLA NA STOŽÁR JEDNORAMENNÝ DÉLKA VYLOŽENÍ DO 1 M</t>
  </si>
  <si>
    <t>1. Položka obsahuje: – výložník,veškeré příslušenství a uzavírací nátěr, technický popis viz. projektová dokumentace2. Položka neobsahuje: X3. Způsob měření:Udává se počet kusů kompletní konstrukce nebo práce.</t>
  </si>
  <si>
    <t>R743321</t>
  </si>
  <si>
    <t>VÝLOŽNÍK PRO MONTÁŽ SVÍTIDLA NA STOŽÁR DVOURAMENNÝ DÉLKA VYLOŽENÍ DO 1 M</t>
  </si>
  <si>
    <t>R743341</t>
  </si>
  <si>
    <t>VÝLOŽNÍK PRO MONTÁŽ SVÍTIDLA NA STĚNU/BETONOVÝ STOŽÁR DÉLKA VYLOŽENÍ DO 1 M</t>
  </si>
  <si>
    <t>R743472</t>
  </si>
  <si>
    <t>SVÍTIDLO DRÁŽNÍ LED, MIN. IP 54, ELEKTRONICKÝ PŘEDŘADNÍK, PŘES 10 DO 25 W</t>
  </si>
  <si>
    <t>1. Položka obsahuje: – svítidlo, zdroj a veškeré příslušenství – technický popis viz. projektová dokumentace2. Položka neobsahuje: X3. Způsob měření:Udává se počet kusů kompletní konstrukce nebo práce.</t>
  </si>
  <si>
    <t>R743473</t>
  </si>
  <si>
    <t>SVÍTIDLO DRÁŽNÍ LED, MIN. IP 54, ELEKTRONICKÝ PŘEDŘADNÍK, PŘES 25 DO 45 W</t>
  </si>
  <si>
    <t>R743474</t>
  </si>
  <si>
    <t>SVÍTIDLO DRÁŽNÍ LED, MIN. IP 54, ELEKTRONICKÝ PŘEDŘADNÍK, PŘES 45 W</t>
  </si>
  <si>
    <t>R743485</t>
  </si>
  <si>
    <t>SVÍTIDLO DRÁŽNÍ - MONTÁŽ NÁSTĚNNÉHO, PŘISAZENÉHO NEBO ZÁVĚSNÉHO SVÍTIDLA</t>
  </si>
  <si>
    <t>1. Položka obsahuje: – svítidlo, montáž zařízení2. Položka neobsahuje: X3. Způsob měření:Udává se počet kusů kompletní konstrukce nebo práce.</t>
  </si>
  <si>
    <t>R743486</t>
  </si>
  <si>
    <t>SVÍTIDLO DRÁŽNÍ - MONTÁŽ SVÍTIDLA NA OSVĚTLOVACÍ STOŽÁR DO VÝŠKY 15 M</t>
  </si>
  <si>
    <t>R743621</t>
  </si>
  <si>
    <t>ROZVADĚČ PRO DRÁŽNÍ OSVĚTLENÍ SILOVÝ NAPÁJECÍ BEZ PLC ŘÍDÍCÍHO SYSTÉMU DO 6 KUSŮ TŘÍFÁZOVÝCH VĚTVÍ</t>
  </si>
  <si>
    <t>1. Položka obsahuje: – rozváděč, instalaci rozvaděče do terénu/rozvodny včetně nastavení a oživení, zhotovení výrobní dokumentace – technický popis viz. projektová dokumentace2. Položka neobsahuje: – zemní práce3. Způsob měření:Udává se počet kusů kompletní konstrukce nebo práce.</t>
  </si>
  <si>
    <t>744632</t>
  </si>
  <si>
    <t>JISTIČ TŘÍPÓLOVÝ (10 KA) OD 4 DO 10 A</t>
  </si>
  <si>
    <t>744B32</t>
  </si>
  <si>
    <t>PÁČKOVÝ VYPÍNAČ TŘÍPÓLOVÝ (10 KA) PŘES 32 DO 63 A</t>
  </si>
  <si>
    <t>744K11</t>
  </si>
  <si>
    <t>STYKAČ JEDNO-DVOUPÓLOVÝ DO 20 A</t>
  </si>
  <si>
    <t>744K22</t>
  </si>
  <si>
    <t>STYKAČ ČTYŘPÓLOVÝ PŘES 25 DO 63 A</t>
  </si>
  <si>
    <t>744L21</t>
  </si>
  <si>
    <t>RELÉ MODULÁRNÍ DO 16 A DO 2 SPÍNACÍCH OBVODŮ</t>
  </si>
  <si>
    <t>744M11</t>
  </si>
  <si>
    <t>OVLADAČ NEPROSVĚTLENÝ PRO 1-2 PŘEPÍNACÍ JEDNOTKY DO 10 A</t>
  </si>
  <si>
    <t>744N02</t>
  </si>
  <si>
    <t>SIGNÁLKA UKAZATELE STAVU</t>
  </si>
  <si>
    <t>744Q22</t>
  </si>
  <si>
    <t>SVODIČ PŘEPĚTÍ TYP 1+2 (TŘÍDA B+C) 3-4 PÓLOVÝ</t>
  </si>
  <si>
    <t>744R11</t>
  </si>
  <si>
    <t>SVORKA DO 2,5 MM2</t>
  </si>
  <si>
    <t>1. Položka obsahuje: – veškeré příslušenství – technický popis viz. projektová dokumentace2. Položka neobsahuje: X3. Způsob měření:Udává se počet kusů kompletní konstrukce nebo práce.</t>
  </si>
  <si>
    <t>744Z02</t>
  </si>
  <si>
    <t>DEMONTÁŽ 1 KS POLE ROZVADĚČE NN</t>
  </si>
  <si>
    <t>744Z05</t>
  </si>
  <si>
    <t>DEMONTÁŽ JISTIČE NEBO VYPÍNAČE Z ROZVADĚČE NN</t>
  </si>
  <si>
    <t>744Z06</t>
  </si>
  <si>
    <t>DEMONTÁŽ STYKAČE NEBO RELÉ Z ROZVADĚČE NN</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</si>
  <si>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</si>
  <si>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</si>
  <si>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</si>
  <si>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747415</t>
  </si>
  <si>
    <t>MĚŘENÍ ZEMNÍCH ODPORŮ - ZEMNICÍ SÍTĚ DÉLKY PÁSKU PŘES 200 DO 500 M</t>
  </si>
  <si>
    <t>747421</t>
  </si>
  <si>
    <t>MĚŘENÍ KOROZNÍCH VLIVŮ NA UZEMŇOVACÍ SÍŤ</t>
  </si>
  <si>
    <t>747707</t>
  </si>
  <si>
    <t>PROVOZ MOBILNÍHO NÁHRADNÍHO ZDROJE DO 32 KVA</t>
  </si>
  <si>
    <t>1. Položka obsahuje: – cenu za dobu provozu náhradního zdroje ve stanici / zastávce vč. dovozu na místo určení a zapojení do stávajících rozvodů2. Položka neobsahuje: X3. Způsob měření:Udává se čas v hodinách.</t>
  </si>
  <si>
    <t>POPLATKY ZA LIKVIDACŮ ODPADŮ NEKONTAMINOVANÝCH - 16 02 14  ELEKTROŠROT (VYŘAZENÁ EL. ZAŘÍZENÍ A - PŘÍSTR. - AL, CU A VZ. KOVY) VČ. DOPRAVY NA SKLÁDKU A MANIPULACE</t>
  </si>
  <si>
    <t>SO 03-06-02</t>
  </si>
  <si>
    <t>TNS Ostrava Svinov, přeložky rozvodů NN a ovládacích kabelů</t>
  </si>
  <si>
    <t xml:space="preserve">      SO 03-06-02</t>
  </si>
  <si>
    <t>705</t>
  </si>
  <si>
    <t>Zdění - elektro</t>
  </si>
  <si>
    <t>705100</t>
  </si>
  <si>
    <t>ZDĚNÝ PILÍŘ PRO KABELOVOU NEBO ROZVADĚČOVOU SKŘÍŇ</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</si>
  <si>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</si>
  <si>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</si>
  <si>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</si>
  <si>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norem2. Položka neobsahuje: X3. Způsob měření:Udává se počet kusů kompletní konstrukce nebo práce.</t>
  </si>
  <si>
    <t>741Z05</t>
  </si>
  <si>
    <t>DEMONTÁŽ VNĚJŠÍHO UZEMNĚNÍ</t>
  </si>
  <si>
    <t>741Z06</t>
  </si>
  <si>
    <t>DEMONTÁŽ HROMOSVODOVÉHO VEDENÍ</t>
  </si>
  <si>
    <t>741Z11</t>
  </si>
  <si>
    <t>DEMONTÁŽ ELEKTROINSTALACE OCELOVÉ NOSNÉ KONSTRUKCE</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</si>
  <si>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plocha v metrech čtverečných.</t>
  </si>
  <si>
    <t>R741Z06</t>
  </si>
  <si>
    <t>MONTÁŽ HROMOSVODOVÉHO VEDENÍ</t>
  </si>
  <si>
    <t>R741Z11</t>
  </si>
  <si>
    <t>MONTÁŽ ELEKTROINSTALACE OCELOVÉ NOSNÉ KONSTRUKCE</t>
  </si>
  <si>
    <t>742L13</t>
  </si>
  <si>
    <t>UKONČENÍ DVOU AŽ PĚTIŽÍLOVÉHO KABELU V ROZVADĚČI NEBO NA PŘÍSTROJI OD 25 DO 50 MM2</t>
  </si>
  <si>
    <t>742L22</t>
  </si>
  <si>
    <t>UKONČENÍ DVOU AŽ PĚTIŽÍLOVÉHO KABELU KABELOVOU SPOJKOU OD 4 DO 16 MM2</t>
  </si>
  <si>
    <t>742L25</t>
  </si>
  <si>
    <t>UKONČENÍ DVOU AŽ PĚTIŽÍLOVÉHO KABELU KABELOVOU SPOJKOU OD 150 DO 240 MM2</t>
  </si>
  <si>
    <t>742M12</t>
  </si>
  <si>
    <t>UKONČENÍ 7-12ŽÍLOVÉHO KABELU V ROZVADĚČI NEBO NA PŘÍSTROJI OD 4 DO 6 MM2</t>
  </si>
  <si>
    <t>742M22</t>
  </si>
  <si>
    <t>UKONČENÍ 7-12ŽÍLOVÉHO KABELU KABELOVOU SPOJKOU OD 4 DO 6 MM2</t>
  </si>
  <si>
    <t>R742701</t>
  </si>
  <si>
    <t>KABELOVÁ SPOJKA NN 4-5 ŽÍLOVÁ PRO KABELY DO 70 MM2</t>
  </si>
  <si>
    <t>1. Položka obsahuje: – dodávku spojky, všechny práce spojené s úpravou kabelů pro montáž včetně veškerého příslušentsví2. Položka neobsahuje: X3. Způsob měření:Udává se počet kusů kompletní konstrukce nebo práce.</t>
  </si>
  <si>
    <t>R742703</t>
  </si>
  <si>
    <t>KABELOVÁ SPOJKA NN 4-5 ŽÍLOVÁ PRO KABELY DO OD 185 DO 300 MM2</t>
  </si>
  <si>
    <t>R742G25</t>
  </si>
  <si>
    <t>KABEL NN DVOU- A TŘÍŽÍLOVÝ AL S PLASTOVOU IZOLACÍ OD 150 DO 240 MM2</t>
  </si>
  <si>
    <t>R742I12</t>
  </si>
  <si>
    <t>KABEL NN CU OVLÁDACÍ 7-12ŽÍLOVÝ OD 4 DO 6 MM2</t>
  </si>
  <si>
    <t>743B32</t>
  </si>
  <si>
    <t>SVORKOVNICOVÁ SKŘÍŇ PLASTOVÁ PRO DOÚO VENKOVNÍ PILÍŘOVÁ/ZAPUŠTĚNÁ OD 41 DO 80 SVOREK</t>
  </si>
  <si>
    <t>1. Položka obsahuje: – instalaci do terénu / do niky vč. zapojení – technický popis viz. projektová dokumentace2. Položka neobsahuje: – zemní práce3. Způsob měření:Udává se počet kusů kompletní konstrukce nebo práce.</t>
  </si>
  <si>
    <t>743Z71</t>
  </si>
  <si>
    <t>DEMONTÁŽ KABELOVÉ SKŘÍNĚ</t>
  </si>
  <si>
    <t>R743G12</t>
  </si>
  <si>
    <t>SKŘÍŇ ZÁSUVKOVÁ VENKOVNÍ NA STĚNU/KONSTRUKCI 2 KS ZÁSUVEK 400V A 2KS ZÁSUVEK 230V</t>
  </si>
  <si>
    <t>1. Položka obsahuje: veškeré příslušenství a vybavení vč. pojistek, přepěťových ochran,jističů, proud. chráničů a jiných. Položka neobsahuje: X3. Způsob měření:Udává se počet kusů kompletní konstrukce nebo práce.</t>
  </si>
  <si>
    <t>744M12</t>
  </si>
  <si>
    <t>OVLADAČ NEPROSVĚTLENÝ PRO 3 A VÍCE PŘEPÍNACÍCH JEDNOTEK DO 10 A</t>
  </si>
  <si>
    <t>744R12</t>
  </si>
  <si>
    <t>SVORKA OD 4 DO 16 MM2</t>
  </si>
  <si>
    <t>744R31</t>
  </si>
  <si>
    <t>PŘÍSTROJOVÝ ROŠT DO ROZVADĚČE NN</t>
  </si>
  <si>
    <t>744Z01</t>
  </si>
  <si>
    <t>DEMONTÁŽ ROZVODNICE NN</t>
  </si>
  <si>
    <t>744Z04</t>
  </si>
  <si>
    <t>DEMONTÁŽ POJISTKOVÉHO SYSTÉMU Z ROZVADĚČE NN</t>
  </si>
  <si>
    <t>747708</t>
  </si>
  <si>
    <t>PROVOZ MOBILNÍHO NÁHRADNÍHO ZDROJE PŘES 32 DO 160 KVA</t>
  </si>
  <si>
    <t>SO 03-12-01</t>
  </si>
  <si>
    <t>TNS Ostrava Svinov, přípojka 110 kV</t>
  </si>
  <si>
    <t>SO 03-12-01-1</t>
  </si>
  <si>
    <t>TNS Ostrava Svinov, přípojka 110 kV - VVN - Kabelové soubory</t>
  </si>
  <si>
    <t xml:space="preserve">      SO 03-12-01</t>
  </si>
  <si>
    <t xml:space="preserve">        SO 03-12-01-1</t>
  </si>
  <si>
    <t>A1</t>
  </si>
  <si>
    <t>Dodávky VVN kabelových souborů</t>
  </si>
  <si>
    <t>RK007</t>
  </si>
  <si>
    <t>Přesun</t>
  </si>
  <si>
    <t>SADA</t>
  </si>
  <si>
    <t>Výpočet množství v měrné jednotce je provedeno podle grafických a textových částí projektové dokumentace.</t>
  </si>
  <si>
    <t>RK008</t>
  </si>
  <si>
    <t>Náklady spojené s pořízením</t>
  </si>
  <si>
    <t>RM001</t>
  </si>
  <si>
    <t>Kabel s hliníkovým vodičem o průřezu      , 110kV, izolace XLPE, pro vedení V5629, V5630</t>
  </si>
  <si>
    <t>RM002</t>
  </si>
  <si>
    <t>Venkovní kabelová koncovka 123kV</t>
  </si>
  <si>
    <t>RM003</t>
  </si>
  <si>
    <t>Vnitřní kabelová koncovka 123kV - samčí</t>
  </si>
  <si>
    <t>RM004</t>
  </si>
  <si>
    <t>Kabelová koncovka 123kV - vnitřní - pouzdro - samičí</t>
  </si>
  <si>
    <t>RM005</t>
  </si>
  <si>
    <t>Uzemňovací Link Box - třífázový</t>
  </si>
  <si>
    <t>RM006</t>
  </si>
  <si>
    <t>Uzemňovací Link Box - jednofázový</t>
  </si>
  <si>
    <t>A10)</t>
  </si>
  <si>
    <t>Zkoušky a uvádění zař. do provozu: VVN kabeláž</t>
  </si>
  <si>
    <t>RK016</t>
  </si>
  <si>
    <t>Funkční zkoušky</t>
  </si>
  <si>
    <t>RK017</t>
  </si>
  <si>
    <t>Revize zařízení</t>
  </si>
  <si>
    <t>A10.2</t>
  </si>
  <si>
    <t>Rozvodna 110kV ETB</t>
  </si>
  <si>
    <t>RK0161</t>
  </si>
  <si>
    <t>RK0171</t>
  </si>
  <si>
    <t>A11)</t>
  </si>
  <si>
    <t>Doprava a mechanizace nezahrnutá v ceníkových položkách</t>
  </si>
  <si>
    <t>RK018</t>
  </si>
  <si>
    <t>Autojeřáb</t>
  </si>
  <si>
    <t>RK019</t>
  </si>
  <si>
    <t>Autovalník</t>
  </si>
  <si>
    <t>A2</t>
  </si>
  <si>
    <t>Montážní materiál R110kV OS_OVTB</t>
  </si>
  <si>
    <t>RM007</t>
  </si>
  <si>
    <t>Příchytka vvn kabeláže *  pod zapouzdřenou rozvodnou</t>
  </si>
  <si>
    <t>RM008</t>
  </si>
  <si>
    <t>Příchytka vvn kabeláže *  v trase - kabelový prostor</t>
  </si>
  <si>
    <t>RM009</t>
  </si>
  <si>
    <t>Kabelový štítek</t>
  </si>
  <si>
    <t>RM100</t>
  </si>
  <si>
    <t>Pozinkovaná ocel pro POK</t>
  </si>
  <si>
    <t>RM101</t>
  </si>
  <si>
    <t>Ocel nespecifikovaná černá pro provizoria</t>
  </si>
  <si>
    <t>RM102</t>
  </si>
  <si>
    <t>Ocelová hmoždina M12</t>
  </si>
  <si>
    <t>RM103</t>
  </si>
  <si>
    <t>Opravný zinkový spej</t>
  </si>
  <si>
    <t>RM104</t>
  </si>
  <si>
    <t>Protipožární ucpávka - PROMAT</t>
  </si>
  <si>
    <t>RM105</t>
  </si>
  <si>
    <t>Utesnění - ROXTEC</t>
  </si>
  <si>
    <t>RM1051</t>
  </si>
  <si>
    <t>RM106</t>
  </si>
  <si>
    <t>Teplem smrštitelná tr. s lepidlem  180/60mm</t>
  </si>
  <si>
    <t>RM107</t>
  </si>
  <si>
    <t>ZNAČKA KABELOVÁ BALL MARKER 1402</t>
  </si>
  <si>
    <t>RM108</t>
  </si>
  <si>
    <t>Šňůra PAD 10mm</t>
  </si>
  <si>
    <t>RM109</t>
  </si>
  <si>
    <t>Kabelová chránička O160mm *</t>
  </si>
  <si>
    <t>A2.1</t>
  </si>
  <si>
    <t>Montážní materiál R110kV OS_SNCD</t>
  </si>
  <si>
    <t>RM200</t>
  </si>
  <si>
    <t>Příchytka vvn kabeláže *    na ocelové konstrukci</t>
  </si>
  <si>
    <t>RM201</t>
  </si>
  <si>
    <t>Ocel nespecifikovaná</t>
  </si>
  <si>
    <t>RM202</t>
  </si>
  <si>
    <t>Drát pozinkovaný, vazací</t>
  </si>
  <si>
    <t>RM203</t>
  </si>
  <si>
    <t>Uzemňovací pásek FeZn 30/4</t>
  </si>
  <si>
    <t>RM204</t>
  </si>
  <si>
    <t>Barva žlutá/zelená</t>
  </si>
  <si>
    <t>RM205</t>
  </si>
  <si>
    <t>Symetrizační kabel CYAY 240mm2 *</t>
  </si>
  <si>
    <t>RM206</t>
  </si>
  <si>
    <t>Kabelová oka pro Cu vodič (240mm2) *</t>
  </si>
  <si>
    <t>RM207</t>
  </si>
  <si>
    <t>Vodič CYA 240mm2</t>
  </si>
  <si>
    <t>RM208</t>
  </si>
  <si>
    <t>Kabelová oka pro Cu vodič (240mm2)</t>
  </si>
  <si>
    <t>A2.2</t>
  </si>
  <si>
    <t>ostatní</t>
  </si>
  <si>
    <t>RM209</t>
  </si>
  <si>
    <t>Podružný materiál</t>
  </si>
  <si>
    <t>RM300</t>
  </si>
  <si>
    <t>Prořez</t>
  </si>
  <si>
    <t>A3</t>
  </si>
  <si>
    <t>Montážní práce R110kV OS_OVTB</t>
  </si>
  <si>
    <t>R210 010 138</t>
  </si>
  <si>
    <t>Montáž trubek ochranných plastových tuhých D do 160 mm uložených pevně</t>
  </si>
  <si>
    <t>R210 020 661</t>
  </si>
  <si>
    <t>Montáž se zhotovením konstrukce pro rozvodny z profilů válcovaných</t>
  </si>
  <si>
    <t>R210 020 922</t>
  </si>
  <si>
    <t>Montáž se zhotovením přepážek z desek nebo omítek do 300 mm ve stěně</t>
  </si>
  <si>
    <t>R210 021 111</t>
  </si>
  <si>
    <t>Montáž POK</t>
  </si>
  <si>
    <t>R210 103 055</t>
  </si>
  <si>
    <t>Trubice MWTM 180/60-1000/S</t>
  </si>
  <si>
    <t>R210 870 201</t>
  </si>
  <si>
    <t>Kabel 110 kV</t>
  </si>
  <si>
    <t>R210 870 202</t>
  </si>
  <si>
    <t>Držák kabelu 110 kV</t>
  </si>
  <si>
    <t>R210022152</t>
  </si>
  <si>
    <t>Montáž maker</t>
  </si>
  <si>
    <t>R210840213</t>
  </si>
  <si>
    <t>Kabelový štítek pro kabely 110kV</t>
  </si>
  <si>
    <t>R210950111</t>
  </si>
  <si>
    <t>Svazkování jednožil. Kabelů</t>
  </si>
  <si>
    <t>R460 690 052</t>
  </si>
  <si>
    <t>Osazení hmoždinek včetně vyvrtání otvoru ve stěnách železobetonových průměru do 12 mm</t>
  </si>
  <si>
    <t>R741210102</t>
  </si>
  <si>
    <t>Montáž uzemňovací Link Box</t>
  </si>
  <si>
    <t>A3.1</t>
  </si>
  <si>
    <t>Montážní práce R110kV OS_SNCD</t>
  </si>
  <si>
    <t>R210 100 294</t>
  </si>
  <si>
    <t>Ukončení vodičů izolovaných nastřelením kabelového oka s páskou průřezu žíly do 240 mm2</t>
  </si>
  <si>
    <t>R210 220 001</t>
  </si>
  <si>
    <t>Montáž uzemňovacího vedení vodičů FeZn pomocí svorek na povrchu páskou do 120 mm2</t>
  </si>
  <si>
    <t>R210 813 155</t>
  </si>
  <si>
    <t>Montáž kabel Cu plný kulatý do 1 kV 1x240 až 300 mm2 uložený pevně (CYKY)</t>
  </si>
  <si>
    <t>R210 870 202.1</t>
  </si>
  <si>
    <t>R783 903 510</t>
  </si>
  <si>
    <t>Nátěry elektrických zařízení systémy jednosložkovými zemnicích pásků 1x krycí s proužky</t>
  </si>
  <si>
    <t>A5)</t>
  </si>
  <si>
    <t>Stavební a zemní práce, lešení, bourání</t>
  </si>
  <si>
    <t>RK001</t>
  </si>
  <si>
    <t>Lešení pro montáž kabelových koncovek, včetně zakrytí plachtou</t>
  </si>
  <si>
    <t>RK002</t>
  </si>
  <si>
    <t>Lešení pro montáž kabelových koncovek TR Třebovice</t>
  </si>
  <si>
    <t>A7)</t>
  </si>
  <si>
    <t>Práce oceněné pevnou cenou</t>
  </si>
  <si>
    <t>RK003</t>
  </si>
  <si>
    <t>Supervize při montáži VVN kabeláže  (96HOD)</t>
  </si>
  <si>
    <t>DEN</t>
  </si>
  <si>
    <t>RK004</t>
  </si>
  <si>
    <t>Montáž koncovek 110kV</t>
  </si>
  <si>
    <t>RK005</t>
  </si>
  <si>
    <t>Ostraha položených kabelů VVN mimo pracovní dobu (20dnů,5lidí,12hod)</t>
  </si>
  <si>
    <t>RK006</t>
  </si>
  <si>
    <t>Zkouška neporušitelnosti pláště</t>
  </si>
  <si>
    <t>RK009</t>
  </si>
  <si>
    <t>Zkouška provozním napětím na prázdno</t>
  </si>
  <si>
    <t>RK010</t>
  </si>
  <si>
    <t>Vizuální kontrola kabelových koncovek</t>
  </si>
  <si>
    <t>RK011</t>
  </si>
  <si>
    <t>Šéfmontáž při instalaci vnitřních kabelových koncovek apod.; práce spojené se zaústěním vvn kabeláže do příslušnách polí, úprava zapouzdřené  rozvodny 110 kV Tř</t>
  </si>
  <si>
    <t>Šéfmontáž při instalaci vnitřních kabelových koncovek apod.; práce spojené se zaústěním vvn kabeláže do příslušnách polí, úprava zapouzdřené  rozvodny 110 kV Třebovice</t>
  </si>
  <si>
    <t>RK0111</t>
  </si>
  <si>
    <t>RK0112</t>
  </si>
  <si>
    <t>PPV</t>
  </si>
  <si>
    <t>RK0113</t>
  </si>
  <si>
    <t>Finanční náklady a p</t>
  </si>
  <si>
    <t>RK0114</t>
  </si>
  <si>
    <t>Provozní vlivy</t>
  </si>
  <si>
    <t>RK0115</t>
  </si>
  <si>
    <t>Kompletační činnost</t>
  </si>
  <si>
    <t>RK012</t>
  </si>
  <si>
    <t>Projekční práce</t>
  </si>
  <si>
    <t>RK013</t>
  </si>
  <si>
    <t>Dokumentace skutečného provedení stavby</t>
  </si>
  <si>
    <t>A8)</t>
  </si>
  <si>
    <t>HZS - montáže :VVN Kabeláž</t>
  </si>
  <si>
    <t>RK014</t>
  </si>
  <si>
    <t>Přípomoc při montáži VVN kabeláže  a koncovek</t>
  </si>
  <si>
    <t>RK015</t>
  </si>
  <si>
    <t>Dokončovací práce</t>
  </si>
  <si>
    <t>A8.2</t>
  </si>
  <si>
    <t>RK0151</t>
  </si>
  <si>
    <t>SO 03-12-01-2</t>
  </si>
  <si>
    <t>TNS Ostrava Svinov, přípojka 110 kV - staveb.,linka práce</t>
  </si>
  <si>
    <t xml:space="preserve">        SO 03-12-01-2</t>
  </si>
  <si>
    <t>210060031</t>
  </si>
  <si>
    <t>Sklopení, rozřezání a odvoz svařovaných stožárů nebo portálů pro venkovní vedení 110 kV</t>
  </si>
  <si>
    <t>Demontáž příhradového stožáru typ 18m/80kN - 1ks 
3.05=3,050 [A] 
Demontáž příhradové konzole 
0.44=0,440 [B] 
Celkem: A+B=3,490 [C]</t>
  </si>
  <si>
    <t>21006209R-D</t>
  </si>
  <si>
    <t>Demontáž osvětlovacího tělesa ze stožáru</t>
  </si>
  <si>
    <t>460080113</t>
  </si>
  <si>
    <t>Bourání základu železobetonového se záhozem jámy sypaninou</t>
  </si>
  <si>
    <t>83,28 t 
83.28/2.3=36,209 [A] 
Celkem: A=36,209 [B]</t>
  </si>
  <si>
    <t>460110001</t>
  </si>
  <si>
    <t>Čerpání vody na dopravní výšku do 10 m průměrný přítok do 400 litrů/min</t>
  </si>
  <si>
    <t>460201603</t>
  </si>
  <si>
    <t>Hloubení kabelových nezapažených rýh jakýchkoli rozměrů strojně v hornině tř 3</t>
  </si>
  <si>
    <t>700*1.9*1.6=2 128,000 [A] 
rozšíření, odpočet pažení  (3.5-1.9)*(700-100)*1.6=1 536,000 [B] 
Celkem: A+B=3 664,000 [C]</t>
  </si>
  <si>
    <t>460620007</t>
  </si>
  <si>
    <t>Zatravnění včetně zalití vodou na rovině</t>
  </si>
  <si>
    <t>odhad 
7*7=49,000 [A] 
Celkem: A=49,000 [B]</t>
  </si>
  <si>
    <t>460620013</t>
  </si>
  <si>
    <t>Provizorní úprava terénu se zhutněním, v hornině tř 3</t>
  </si>
  <si>
    <t>46-M.1</t>
  </si>
  <si>
    <t>460010024</t>
  </si>
  <si>
    <t>Vytyčení trasy vedení kabelového podzemního v zastavěném prostoru</t>
  </si>
  <si>
    <t>700/1000=0,700 [A] 
Celkem: A=0,700 [B]</t>
  </si>
  <si>
    <t>460400021</t>
  </si>
  <si>
    <t>Pažení příložné plné výkopů rýh kabelových hloubky do 2 m</t>
  </si>
  <si>
    <t>2 strany 2*(100*1.6)=320,000 [A] 
Celkem: A=320,000 [B]</t>
  </si>
  <si>
    <t>460400091</t>
  </si>
  <si>
    <t>Pažení stěn rýh nebo jam - rozepření</t>
  </si>
  <si>
    <t>1.9*1.6*100=304,000 [A] 
Celkem: A=304,000 [B]</t>
  </si>
  <si>
    <t>460400121</t>
  </si>
  <si>
    <t>Odstranění pažení příložného plného výkopů rýh kabelových hloubky do 2 m</t>
  </si>
  <si>
    <t>460400191</t>
  </si>
  <si>
    <t>Odstranění rozepření stěn rýh nebo jam</t>
  </si>
  <si>
    <t>460421051</t>
  </si>
  <si>
    <t>Lože kabelů z písku a štěrkopísku tl 5 cm nad kabel, kryté beton deskou 50x30 cm, š lože do 30 cm</t>
  </si>
  <si>
    <t>1800*2=3 600,000 [A] 
Celkem: A=3 600,000 [B]</t>
  </si>
  <si>
    <t>460490013</t>
  </si>
  <si>
    <t>Krytí kabelů výstražnou fólií šířky 34 cm</t>
  </si>
  <si>
    <t>460561811</t>
  </si>
  <si>
    <t>Zásyp rýh strojně včetně zhutnění a urovnání povrchu - ve volném terénu</t>
  </si>
  <si>
    <t>3664-532=3 132,000 [A] 
Celkem: A=3 132,000 [B]</t>
  </si>
  <si>
    <t>odhad 
4*700=2 800,000 [A] 
Celkem: A=2 800,000 [B]</t>
  </si>
  <si>
    <t>58337310</t>
  </si>
  <si>
    <t>štěrkopísek frakce 0/4</t>
  </si>
  <si>
    <t>58521130</t>
  </si>
  <si>
    <t>cement portlandský 42,5 MPa, pro nízké teploty</t>
  </si>
  <si>
    <t>59213005</t>
  </si>
  <si>
    <t>deska krycí betonová 50x23/15,4x4,5cm</t>
  </si>
  <si>
    <t>59213006</t>
  </si>
  <si>
    <t>deska krycí betonová 50x31/21x5,5cm</t>
  </si>
  <si>
    <t>998741181</t>
  </si>
  <si>
    <t>Přesunu hmot tonážní</t>
  </si>
  <si>
    <t>HZS2492</t>
  </si>
  <si>
    <t>Práce spojené s rozebráním a složením vnějšího oplocení areálu</t>
  </si>
  <si>
    <t>46-M.2</t>
  </si>
  <si>
    <t>14033234</t>
  </si>
  <si>
    <t>trubka ocelová bezešvá hladká tl 10mm ČSN 41 1375.1 D 426mm</t>
  </si>
  <si>
    <t>34571360</t>
  </si>
  <si>
    <t>trubka elektroinstalační ohebná dvouplášťová korugovaná (chránička) D 160 mm, HDPE+LDPE</t>
  </si>
  <si>
    <t>270*1.05 Přepočtené koeficientem množství=283,500 [A] 
Celkem: A=283,500 [B]</t>
  </si>
  <si>
    <t>34571362</t>
  </si>
  <si>
    <t>trubka elektroinstalační HDPE tuhá dvouplášťová korugovaná D 52/63mm</t>
  </si>
  <si>
    <t>90*1.05 Přepočtené koeficientem množství=94,500 [A] 
Celkem: A=94,500 [B]</t>
  </si>
  <si>
    <t>460071003</t>
  </si>
  <si>
    <t>Hloubení nezapažených jam strojně v hornině tř 3</t>
  </si>
  <si>
    <t>startovací jáma podvrtu 3.5*2*2=14,000 [A] 
koncová jáma podvrtu 2*2*2=8,000 [B] 
Celkem: A+B=22,000 [C]</t>
  </si>
  <si>
    <t>460260001</t>
  </si>
  <si>
    <t>Zatažení lana do kanálu nebo tvárnicové trasy</t>
  </si>
  <si>
    <t>do korugované chráničky 6*45 +2*45=360,000 [A] 
Celkem: A=360,000 [B]</t>
  </si>
  <si>
    <t>460300001</t>
  </si>
  <si>
    <t>Zásyp jam nebo rýh strojně včetně zhutnění v zástavbě</t>
  </si>
  <si>
    <t>460310107</t>
  </si>
  <si>
    <t>Řízený zemní protlak strojně v hornině tř 1 až 4 hloubky do 6 m vnějšího průměru do 315 mm</t>
  </si>
  <si>
    <t>ocelová trubka D 230 mm 2*45=90,000 [A] 
Celkem: A=90,000 [B]</t>
  </si>
  <si>
    <t>460510054</t>
  </si>
  <si>
    <t>Kabelové prostupy z trub plastových do rýhy bez obsypu, průměru do 10 cm</t>
  </si>
  <si>
    <t>kabelová chránička D 50 v  podvrtu2*45=90,000 [A] 
Celkem: A=90,000 [B]</t>
  </si>
  <si>
    <t>460510056</t>
  </si>
  <si>
    <t>Kabelové prostupy z trub plastových do rýhy bez obsypu, průměru do 20 cm</t>
  </si>
  <si>
    <t>kabelová chránička D 160 v trubkách podvrtu 6*45=270,000 [A] 
Celkem: A=270,000 [B]</t>
  </si>
  <si>
    <t>po startovací a koncové jámě 5*3+3*3=24,000 [A] 
Celkem: A=24,000 [B]</t>
  </si>
  <si>
    <t>460650000</t>
  </si>
  <si>
    <t>Oprava komunikace - poškození stavebními pracemi</t>
  </si>
  <si>
    <t>HZS</t>
  </si>
  <si>
    <t>55283929</t>
  </si>
  <si>
    <t>trubka ocelová bezešvá hladká jakost 11 353 219x8,0mm</t>
  </si>
  <si>
    <t>R460310109</t>
  </si>
  <si>
    <t>Řízený zemní protlak strojně v hornině tř 1až4 hloubky do 6 m vnějšího průměru do 508 mm</t>
  </si>
  <si>
    <t>podvrt ocelová trubka D 426 mm 2*45=90,000 [A] 
Celkem: A=90,000 [B]</t>
  </si>
  <si>
    <t>46-M.3</t>
  </si>
  <si>
    <t>naložení zeminy z podvrtů 
D 426 mm (3.14*0.213*0.213)*22=3,134 [A] 
D 230 mm (3.14*0.115*0.115)*22=0,914 [B] 
Celkem: A+B=4,048 [C]</t>
  </si>
  <si>
    <t>66*1.05 Přepočtené koeficientem množství=69,300 [A] 
Celkem: A=69,300 [B]</t>
  </si>
  <si>
    <t>22*1.05 Přepočtené koeficientem množství=23,100 [A] 
Celkem: A=23,100 [B]</t>
  </si>
  <si>
    <t>do korugované chráničky 6*11+2*11=88,000 [A] 
Celkem: A=88,000 [B]</t>
  </si>
  <si>
    <t>ocelová trubka D 230 mm 2*11=22,000 [A] 
Celkem: A=22,000 [B]</t>
  </si>
  <si>
    <t>kabelová chránička D 50 pod žel. vlečkou2*11=22,000 [A] 
Celkem: A=22,000 [B]</t>
  </si>
  <si>
    <t>kabelová chránička D 160 v trubkách podvrtu 6*11=66,000 [A] 
Celkem: A=66,000 [B]</t>
  </si>
  <si>
    <t>460650010</t>
  </si>
  <si>
    <t>Oprava drážního tělesa - poškození stavebními pracemi</t>
  </si>
  <si>
    <t>podvrt ocelová trubka D 426 mm 2*11=22,000 [A] 
Celkem: A=22,000 [B]</t>
  </si>
  <si>
    <t>46-M.4</t>
  </si>
  <si>
    <t>naložení zeminy z podvrtů 
D 426 mm (3.14*0.213*0.213)*100=14,246 [A] 
D 230 mm (3.14*0.115*0.115)*100=4,153 [B] 
Celkem: A+B=18,399 [C]</t>
  </si>
  <si>
    <t>300*1.05 Přepočtené koeficientem množství=315,000 [A] 
Celkem: A=315,000 [B]</t>
  </si>
  <si>
    <t>100*1.05 Přepočtené koeficientem množství=105,000 [A] 
Celkem: A=105,000 [B]</t>
  </si>
  <si>
    <t>do korugované chráničky 6*50+2*50=400,000 [A] 
Celkem: A=400,000 [B]</t>
  </si>
  <si>
    <t>ocelová trubka D 230 mm 2*50=100,000 [A] 
Celkem: A=100,000 [B]</t>
  </si>
  <si>
    <t>kabelová chránička D 50 pod drážním koridorem2*50=100,000 [A] 
Celkem: A=100,000 [B]</t>
  </si>
  <si>
    <t>kabelová chránička D 160 v trubkách podvrtu 6*50=300,000 [A] 
Celkem: A=300,000 [B]</t>
  </si>
  <si>
    <t>podvrt ocelová trubka D 426 mm 2*50=100,000 [A] 
Celkem: A=100,000 [B]</t>
  </si>
  <si>
    <t>R015113</t>
  </si>
  <si>
    <t>POPLATKY ZA LIKVIDACŮ ODPADŮ NEKONTAMINOVANÝCH - 17 05 04  VYTĚŽENÉ ZEMINY A HORNINY -  III. TŘÍDA - TĚŽITELNOSTI  VČ. DOPRAVY NA SKLÁDKU A MANIPULACE</t>
  </si>
  <si>
    <t>532*2.1=1 117,200 [A] 
16.6*2.1=34,860 [B] 
4.05*2.1=8,505 [C] 
18.4*2.1=38,640 [D] 
Celkem: A+B+C+D=1 199,205 [E]</t>
  </si>
  <si>
    <t>36.209*2.4=86,902 [A] 
Celkem: A=86,902 [B]</t>
  </si>
  <si>
    <t>R015170</t>
  </si>
  <si>
    <t>POPLATKY ZA LIKVIDACŮ ODPADŮ NEKONTAMINOVANÝCH - 17 02 01  DŘEVO PO STAVEBNÍM POUŽITÍ, Z DEMOLIC VČ. DOPRAVY NA SKLÁDKU A MANIPULACE</t>
  </si>
  <si>
    <t>R015770</t>
  </si>
  <si>
    <t>POPLATKY ZA LIKVIDACŮ ODPADŮ NEBEZPEČNÝCH - 17 05 03* ZEMINA A KAMENÍ OBSAHUJÍCÍ NEBEZPEČNÉ - LÁTKY VČ. DOPRAVY NA SKLÁDKU A MANIPULACE</t>
  </si>
  <si>
    <t>R015780</t>
  </si>
  <si>
    <t>POPLATKY ZA LIKVIDACŮ ODPADŮ - 20 02 01 BIOLOGICKY ROZLOŽITELNÝ ODPAD VČ. DOPRAVY NA SKLÁDKU A MANIPULACE</t>
  </si>
  <si>
    <t>R015800</t>
  </si>
  <si>
    <t>POPLATKY ZA LIKVIDACŮ ODPADŮ  - 15 01 01 PAPÍROVÉ A LEPENKOVÉ OBALY VČ. DOPRAVY NA SKLÁDKU A MANIPULACE</t>
  </si>
  <si>
    <t>R015810</t>
  </si>
  <si>
    <t>POPLATKY ZA LIKVIDACŮ ODPADŮ  - 15 01 02 PLASTOVÉ OBALY VČ. DOPRAVY NA SKLÁDKU A MANIPULACE</t>
  </si>
  <si>
    <t>Hodinové zúčtovací sazby</t>
  </si>
  <si>
    <t>HZS3132</t>
  </si>
  <si>
    <t>Hodinová zúčtovací sazba elektromontér VN a VVN odborný</t>
  </si>
  <si>
    <t>Práce na demontáži ocelové části příhr. Stořáru 
250=250,000 [A] 
Ztížené podmínky pro demontáž stožárů - přesun demontovaného materiálu 
120=120,000 [B] 
Celkem: A+B=370,000 [C]</t>
  </si>
  <si>
    <t>HZS4232</t>
  </si>
  <si>
    <t>Hodinová zúčtovací sazba technik odborný</t>
  </si>
  <si>
    <t>Příkaz B - dozor na stavbě pro práce v blozkosti zařízení pod napětím 
250=250,000 [A] 
Celkem: A=250,000 [B]</t>
  </si>
  <si>
    <t>VRN1</t>
  </si>
  <si>
    <t>Průzkumné, geodetické a projektové práce</t>
  </si>
  <si>
    <t>012002000</t>
  </si>
  <si>
    <t>Geodetické práce</t>
  </si>
  <si>
    <t>012103000</t>
  </si>
  <si>
    <t>Geodetické práce před výstavbou</t>
  </si>
  <si>
    <t>vytýčení podz.sítí     1.0=1,000 [A]</t>
  </si>
  <si>
    <t>030001000</t>
  </si>
  <si>
    <t>VRN7</t>
  </si>
  <si>
    <t>070001000</t>
  </si>
  <si>
    <t>SO 03-12-02</t>
  </si>
  <si>
    <t>TNS Ostrava Svinov, přeložky rozvodů 22 kV</t>
  </si>
  <si>
    <t xml:space="preserve">      SO 03-12-02</t>
  </si>
  <si>
    <t>110</t>
  </si>
  <si>
    <t>Vyklízení, odstraňování a kácení pro stavbu</t>
  </si>
  <si>
    <t>113138</t>
  </si>
  <si>
    <t>ODSTRANĚNÍ KRYTU ZPEVNĚNÝCH PLOCH S ASFALT POJIVEM, ODVOZ DO 20KM</t>
  </si>
  <si>
    <t>113158</t>
  </si>
  <si>
    <t>ODSTRANĚNÍ KRYTU ZPEVNĚNÝCH PLOCH Z BETONU, ODVOZ DO 20KM</t>
  </si>
  <si>
    <t>podklady, výplně a patky</t>
  </si>
  <si>
    <t>5.74E+100</t>
  </si>
  <si>
    <t>ASFALTOVÝ BETON PRO PODKLADNÍ VRSTVY ACP 22+, 22S TL. 100MM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</si>
  <si>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</si>
  <si>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5.74E+48</t>
  </si>
  <si>
    <t>ASFALTOVÝ BETON PRO PODKLADNÍ VRSTVY ACP 16+, 16S TL. 50MM</t>
  </si>
  <si>
    <t>56324</t>
  </si>
  <si>
    <t>VOZOVKOVÉ VRSTVY Z VIBROVANÉHO ŠTĚRKU TL. DO 200MM</t>
  </si>
  <si>
    <t>- dodání kameniva předepsané kvality a zrnitosti- rozprostření a zhutnění vrstvy v předepsané tloušťce- zřízení vrstvy bez rozlišení šířky, pokládání vrstvy po etapách- nezahrnuje postřiky, nátěry</t>
  </si>
  <si>
    <t>56344</t>
  </si>
  <si>
    <t>VOZOVKOVÉ VRSTVY ZE ŠTĚRKOPÍSKU TL. DO 200MM</t>
  </si>
  <si>
    <t>574A46</t>
  </si>
  <si>
    <t>ASFALTOVÝ BETON PRO OBRUSNÉ VRSTVY ACO 16+, 16S TL. 50MM</t>
  </si>
  <si>
    <t>574C88</t>
  </si>
  <si>
    <t>ASFALTOVÝ BETON PRO LOŽNÍ VRSTVY ACL 22+, 22S TL. 90MM</t>
  </si>
  <si>
    <t>582603</t>
  </si>
  <si>
    <t>KRYTY Z BETON DLAŽDIC SE ZÁMKEM ŠEDÝCH TL 100MM BEZ LOŽE</t>
  </si>
  <si>
    <t>- dodání dlažebního materiálu v požadované kvalitě, dodání materiálu pro předepsanou výplň spar- očištění podkladu- uložení dlažby dle předepsaného technologického předpisu včetně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</si>
  <si>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587206</t>
  </si>
  <si>
    <t>PŘEDLÁŽDĚNÍ KRYTU Z BETONOVÝCH DLAŽDIC SE ZÁMKEM</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</si>
  <si>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</si>
  <si>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703123</t>
  </si>
  <si>
    <t>KABELOVÝ ROŠT/LÁVKA NOSNÝ NEREZOVÝ VČETNĚ UPEVNĚNÍ A PŘÍSLUŠENSTVÍ SVĚTLÉ ŠÍŘKY PŘES 250 DO 400 MM</t>
  </si>
  <si>
    <t>742573</t>
  </si>
  <si>
    <t>KABEL VN - JEDNOŽÍLOVÝ, 22-AXEKVC(V)E(Y) OD 185 DO 300 MM2</t>
  </si>
  <si>
    <t>742D23</t>
  </si>
  <si>
    <t>KABELOVÁ KONCOVKA VN VENKOVNÍ, SADA TŘÍ ŽIL NEBO TŘÍŽÍLOVÁ PRO KABELY PŘES 6 KV OD 185 DO 300 MM2</t>
  </si>
  <si>
    <t>R742572</t>
  </si>
  <si>
    <t>KABEL VN - JEDNOŽÍLOVÝ, 22-AXEKVC(V)E(Y) OD 95 DO 150 MM2</t>
  </si>
  <si>
    <t>R742722</t>
  </si>
  <si>
    <t>KABELOVÁ SPOJKA VN JEDNOŽÍLOVÁ PRO KABELY PŘES 6 KV OD 95 DO 150 MM2</t>
  </si>
  <si>
    <t>747302</t>
  </si>
  <si>
    <t>VYDÁNÍ PŘÍKAZU "B" - JEDNODUCHÉ PRACOVIŠTĚ</t>
  </si>
  <si>
    <t>1. Položka obsahuje: – cenu za vyhotovení příkazu ""B"" pro zajištění pracoviště při práci na vypnutém a zajištěném zařízení vn2. Položka neobsahuje: X3. Způsob měření:Udává se počet kusů kompletní konstrukce nebo práce.</t>
  </si>
  <si>
    <t>Bourání</t>
  </si>
  <si>
    <t>919114</t>
  </si>
  <si>
    <t>ŘEZÁNÍ ASFALTOVÉHO KRYTU VOZOVEK TL DO 200MM</t>
  </si>
  <si>
    <t>919124</t>
  </si>
  <si>
    <t>ŘEZÁNÍ BETONOVÉHO KRYTU VOZOVEK TL DO 200MM</t>
  </si>
  <si>
    <t>SO 03-12-03</t>
  </si>
  <si>
    <t>TNS Ostrava Svinov, demontaž přeložky VN 22 kV</t>
  </si>
  <si>
    <t xml:space="preserve">      SO 03-12-03</t>
  </si>
  <si>
    <t>129</t>
  </si>
  <si>
    <t>Čištění vozovek</t>
  </si>
  <si>
    <t>12911</t>
  </si>
  <si>
    <t>ČIŠTĚNÍ VOZOVEK OD NÁNOSU</t>
  </si>
  <si>
    <t>viz. příloha 2</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</si>
  <si>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</si>
  <si>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12920</t>
  </si>
  <si>
    <t>ČIŠTĚNÍ KRAJNIC OD NÁNOSU</t>
  </si>
  <si>
    <t>viz. příloha 3</t>
  </si>
  <si>
    <t>17421</t>
  </si>
  <si>
    <t>ZÁSYP JAM A RÝH ZEMINOU BEZ ZHUTNĚNÍ</t>
  </si>
  <si>
    <t>položka zahrnuje:- kompletní provedení zemní konstrukce vč. výběru vhodného materiálu- úprava  ukládaného  materiálu  vlhčením,  tříděním,  promícháním  nebo  vysoušením,  příp. jiné úpravy za účelem zlepšení jeho  mech. vlastností-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</si>
  <si>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t>
  </si>
  <si>
    <t>Úprava povrchů</t>
  </si>
  <si>
    <t>18220</t>
  </si>
  <si>
    <t>ROZPROSTŘENÍ ORNICE VE SVAHU</t>
  </si>
  <si>
    <t>položka zahrnuje:nutné přemístění ornice z dočasných skládek vzdálených do 50mrozprostření ornice v předepsané tloušťce ve svahu přes 1:5</t>
  </si>
  <si>
    <t>18230</t>
  </si>
  <si>
    <t>ROZPROSTŘENÍ ORNICE V ROVINĚ</t>
  </si>
  <si>
    <t>položka zahrnuje:nutné přemístění ornice z dočasných skládek vzdálených do 50mrozprostření ornice v předepsané tloušťce v rovině a ve svahu do 1:5</t>
  </si>
  <si>
    <t>Zahrnuje pokosení se shrabáním, naložení shrabků na dopravní prostředek, s odvozem a se složením, to vše bez ohledu na sklon terénuzahrnuje nutné zalití a hnojení</t>
  </si>
  <si>
    <t>2742</t>
  </si>
  <si>
    <t>PROVIZORNÍ LÁVKY</t>
  </si>
  <si>
    <t>27421</t>
  </si>
  <si>
    <t>PROVIZORNÍ LÁVKY - MONTÁŽ</t>
  </si>
  <si>
    <t>27423</t>
  </si>
  <si>
    <t>PROVIZORNÍ LÁVKY - DEMONTÁŽ</t>
  </si>
  <si>
    <t>2914</t>
  </si>
  <si>
    <t>OSTATNÍ POŽADAVKY - BOD ZÁKLADNÍ VYTYČOVACÍ SÍTĚ</t>
  </si>
  <si>
    <t>viz. příloha 4, 5</t>
  </si>
  <si>
    <t>oceněno jako celková částka ze samostatného soupisu prací jako nedílné součásti projektu základní vytyčovací sítě</t>
  </si>
  <si>
    <t>56340</t>
  </si>
  <si>
    <t>VOZOVKOVÉ VRSTVY ZE ŠTĚRKOPÍSKU</t>
  </si>
  <si>
    <t>56410</t>
  </si>
  <si>
    <t>VOZOVKOVÉ VRSTVY Z ASFALTOCEMENT BETONU</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</si>
  <si>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</si>
  <si>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701002</t>
  </si>
  <si>
    <t>ZNAČKOVACÍ TYČ</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</si>
  <si>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</si>
  <si>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</si>
  <si>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</si>
  <si>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</si>
  <si>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702830</t>
  </si>
  <si>
    <t>VYČIŠTĚNÍ STÁVAJÍCÍHO KABELOVÉHO PROSTUPU ZE ŽLABŮ</t>
  </si>
  <si>
    <t>viz. příloha 6</t>
  </si>
  <si>
    <t>709110</t>
  </si>
  <si>
    <t>PROVIZORNÍ ZAJIŠTĚNÍ KABELU VE VÝKOPU</t>
  </si>
  <si>
    <t>747303</t>
  </si>
  <si>
    <t>VYDÁNÍ PŘÍKAZU "B" - SLOŽITÉ PRACOVIŠTĚ</t>
  </si>
  <si>
    <t>748134</t>
  </si>
  <si>
    <t>ZÁMEK PRO ZAJIŠTĚNÍ VYPNUTÉHO STAVU SPÍNAČE</t>
  </si>
  <si>
    <t>748137</t>
  </si>
  <si>
    <t>HASICÍ PŘÍSTROJ S CO 2- 6 KG</t>
  </si>
  <si>
    <t>919113</t>
  </si>
  <si>
    <t>ŘEZÁNÍ ASFALTOVÉHO KRYTU VOZOVEK TL DO 150MM</t>
  </si>
  <si>
    <t>93811</t>
  </si>
  <si>
    <t>OČIŠTĚNÍ ASFALTOVÝCH VOZOVEK UMYTÍM VODOU</t>
  </si>
  <si>
    <t>položka zahrnuje očištění předepsaným způsobem včetně odklizení vzniklého odpadu</t>
  </si>
  <si>
    <t>R015150</t>
  </si>
  <si>
    <t>POPLATKY ZA LIKVIDACŮ ODPADŮ NEKONTAMINOVANÝCH - 17 05 08  ŠTĚRK Z KOLEJIŠTĚ (ODPAD PO RECYKLACI) VČ. DOPRAVY NA SKLÁDKU A MANIPULACE</t>
  </si>
  <si>
    <t>R015620</t>
  </si>
  <si>
    <t>POPLATKY ZA LIKVIDACŮ ODPADŮ NEBEZPEČNÝCH - 17 04 10* KABELY S IZOLACÍ PAPÍR - OLEJ</t>
  </si>
  <si>
    <t>SO 03-12-04</t>
  </si>
  <si>
    <t>TNS Ostrava Svinov, rekonstrukce přípojky VN – část SŽDC</t>
  </si>
  <si>
    <t xml:space="preserve">      SO 03-12-04</t>
  </si>
  <si>
    <t>12922</t>
  </si>
  <si>
    <t>ČIŠTĚNÍ KRAJNIC OD NÁNOSU TL. DO 100MM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</si>
  <si>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</si>
  <si>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14173</t>
  </si>
  <si>
    <t>PROTLAČOVÁNÍ POTRUBÍ Z PLAST HMOT DN DO 200MM</t>
  </si>
  <si>
    <t>17511</t>
  </si>
  <si>
    <t>OBSYP POTRUBÍ A OBJEKTŮ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</si>
  <si>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</si>
  <si>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702222</t>
  </si>
  <si>
    <t>KABELOVÁ CHRÁNIČKA ZEMNÍ UV STABILNÍ DN PŘES 100 DO 200 MM</t>
  </si>
  <si>
    <t>viz. příloha 8</t>
  </si>
  <si>
    <t>702321</t>
  </si>
  <si>
    <t>ZAKRYTÍ KABELŮ BETONOVOU DESKOU ŠÍŘKY DO 20 CM</t>
  </si>
  <si>
    <t>1. Položka obsahuje: – odvinutí, napojení a zatažení lana do kanálku nebo tvárnicové trasy – pomocné mechanismy2. Položka neobsahuje: X3. Způsob měření:Měří se metr délkový.</t>
  </si>
  <si>
    <t>703733</t>
  </si>
  <si>
    <t>KABELOVÁ PŘÍCHYTKA S FUNKČNÍ ODOLNOSTÍ PŘI POŽÁRU PRO ROZSAH UPNUTÍ OD 51 DO 90 MM</t>
  </si>
  <si>
    <t>1. Položka obsahuje: – veškeré zemní práce včetně dodání zásypového materiálu2. Položka neobsahuje: X3. Způsob měření:Měří se metr délkový.</t>
  </si>
  <si>
    <t>704</t>
  </si>
  <si>
    <t>Kabelové rošty a lávky - nosný - elektro</t>
  </si>
  <si>
    <t>704110</t>
  </si>
  <si>
    <t>KABELOVÝ ROŠT/LÁVKA NOSNÝ DO EI 90</t>
  </si>
  <si>
    <t>709120</t>
  </si>
  <si>
    <t>PROVIZORNÍ ZAJIŠTĚNÍ POTRUBÍ VE VÝKOPU</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</si>
  <si>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</si>
  <si>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</si>
  <si>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</si>
  <si>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7.42E+25</t>
  </si>
  <si>
    <t>IZOLOVANÝ ADAPTÉR PRO PŘIPOJENÍ DO IZOLOVANÉHO ROZVADĚČE, K TRANSFORMÁTORU DO 35 KV, SADA TŘÍ ŽIL, S OMEZOVAČEM PŘEPĚTÍ PŘES 150 MM2</t>
  </si>
  <si>
    <t>viz. příloha 7</t>
  </si>
  <si>
    <t>742P14</t>
  </si>
  <si>
    <t>ZATAŽENÍ KABELU DO CHRÁNIČKY - KABEL PŘES 4 KG/M</t>
  </si>
  <si>
    <t>1. Položka obsahuje: – montáž kabelu o váze nad 4 kg/m do chráničky/ kolektoru2. Položka neobsahuje: X3. Způsob měření:Měří se metr délkový.</t>
  </si>
  <si>
    <t>742P16</t>
  </si>
  <si>
    <t>SVAZKOVÁNÍ JEDNOŽILOVÝCH KABELŮ VN</t>
  </si>
  <si>
    <t>R742573</t>
  </si>
  <si>
    <t>R742D23</t>
  </si>
  <si>
    <t>R015112</t>
  </si>
  <si>
    <t>POPLATKY ZA LIKVIDACŮ ODPADŮ NEKONTAMINOVANÝCH - 17 05 04  VYTĚŽENÉ ZEMINY A HORNINY -  II. TŘÍDA - TĚŽITELNOSTI  VČ. DOPRAVY NA SKLÁDKU A MANIPULACE</t>
  </si>
  <si>
    <t>D.2.3.8</t>
  </si>
  <si>
    <t>Vnější uzemnění</t>
  </si>
  <si>
    <t>SO 03-06-60</t>
  </si>
  <si>
    <t>TNS Ostrava Svinov, celkové vnější a vnitřní uzemnění R110 kV - napojení na stávající vnější uzemněn</t>
  </si>
  <si>
    <t xml:space="preserve">    D.2.3.8</t>
  </si>
  <si>
    <t xml:space="preserve">      SO 03-06-60</t>
  </si>
  <si>
    <t>131831</t>
  </si>
  <si>
    <t>HLOUBENÍ JAM ZAPAŽ I NEPAŽ TŘ. II, ODVOZ DO 1KM</t>
  </si>
  <si>
    <t>viz. příloha 1 až 12</t>
  </si>
  <si>
    <t>13183B</t>
  </si>
  <si>
    <t>HLOUBENÍ JAM ZAPAŽ I NEPAŽ TŘ. II - DOPRAVA</t>
  </si>
  <si>
    <t>M3KM</t>
  </si>
  <si>
    <t>Položka zahrnuje samostatnou dopravu zeminy. Množství se určí jako součin kubatutry [m3] a požadované vzdálenosti [km].</t>
  </si>
  <si>
    <t>13283B</t>
  </si>
  <si>
    <t>HLOUBENÍ RÝH ŠÍŘ DO 2M PAŽ I NEPAŽ TŘ. II - DOPRAVA</t>
  </si>
  <si>
    <t>21461C</t>
  </si>
  <si>
    <t>SEPARAČNÍ GEOTEXTILIE DO 300G/M2</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</si>
  <si>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</si>
  <si>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29113</t>
  </si>
  <si>
    <t>OSTATNÍ POŽADAVKY - GEODETICKÉ ZAMĚŘENÍ - CELKY</t>
  </si>
  <si>
    <t>702521</t>
  </si>
  <si>
    <t>PRŮRAZ ZDIVEM (PŘÍČKOU) BETONOVÝM TLOUŠŤKY DO 45 CM</t>
  </si>
  <si>
    <t>741812</t>
  </si>
  <si>
    <t>UZEMŇOVACÍ VODIČ NA POVRCHU FEZN PŘES 120 DO 300 MM2</t>
  </si>
  <si>
    <t>741912</t>
  </si>
  <si>
    <t>UZEMŇOVACÍ VODIČ V ZEMI FEZN PŘES 120 DO 300 MM2</t>
  </si>
  <si>
    <t>741921</t>
  </si>
  <si>
    <t>UZEMŇOVACÍ VODIČ V ZEMI NEREZOVÝ (V4A) DO 120 MM2</t>
  </si>
  <si>
    <t>741922</t>
  </si>
  <si>
    <t>UZEMŇOVACÍ VODIČ V ZEMI NEREZOVÝ (V4A) PŘES 120 DO 300 MM2</t>
  </si>
  <si>
    <t>741B13</t>
  </si>
  <si>
    <t>ZEMNÍCÍ TYČ FEZN DÉLKY PŘES 4,5 M</t>
  </si>
  <si>
    <t>1. Položka obsahuje: – přípravu podkladu pro osazení – spojování – ochranný nátěr spoje dle příslušných norem2. Položka neobsahuje: X3. Způsob měření:Udává se počet kusů kompletní konstrukce nebo práce.</t>
  </si>
  <si>
    <t>PROPICHOVACÍ SVORKA PRO PŘIPOJENÍ VODIČE UZEMNĚNÍ CU 16 K POPLASTOVANÉMU OPLOCENÍ</t>
  </si>
  <si>
    <t>741C03</t>
  </si>
  <si>
    <t>POUZDRO PRO PRŮCHOD PÁSKU STĚNOU</t>
  </si>
  <si>
    <t>1. Položka obsahuje: – vyhotovení otvoru pro pouzdro a jeho zatěsnění2. Položka neobsahuje: X3. Způsob měření:Udává se počet kusů kompletní konstrukce nebo práce.</t>
  </si>
  <si>
    <t>741C07</t>
  </si>
  <si>
    <t>R741C031</t>
  </si>
  <si>
    <t>UZEMŇOVACÍ PRŮCHODKA STĚNOU</t>
  </si>
  <si>
    <t>R741C111</t>
  </si>
  <si>
    <t>ZKUŠEBNÍ JÍMKA, UZEMNĚNÍ VENKOVNÍ DO VOLNÉHO TERÉNU, UZEMŇOVACÍ KRUH FEZE 60X5MM</t>
  </si>
  <si>
    <t>1. Položka obsahuje: –  uzemňovací kruh (čtverec) s Fezn 60x5mm do zemnící jímky o rozměru každé strany 400 mm, včetně šroubových sovrek uzemnění, vč. montáže a popisů. Položka neobsahuje: X3. Způsob měření:Udává se komplet odlišných materiálů a činností, které tvoří funkční nedělitelný celek daný názvem položky.</t>
  </si>
  <si>
    <t>747416</t>
  </si>
  <si>
    <t>MĚŘENÍ ZEMNÍCH ODPORŮ - ZEMNICÍ SÍTĚ DÉLKY PÁSKU PŘES 500 DO 1000 M</t>
  </si>
  <si>
    <t>747423</t>
  </si>
  <si>
    <t>MĚŘENÍ KROKOVÉHO A DOTYKOVÉHO NAPĚTÍ ZEMNÍCÍ SÍTĚ DO 200 M2 PLOCHY</t>
  </si>
  <si>
    <t>747424</t>
  </si>
  <si>
    <t>MĚŘENÍ KROKOVÉHO A DOTYKOVÉHO NAPĚTÍ ZEMNÍCÍ SÍTĚ ZA KAŽDÝCH DALŠÍCH 100 M2</t>
  </si>
  <si>
    <t>R015580</t>
  </si>
  <si>
    <t>POPLATKY ZA LIKVIDACŮ ODPADŮ NEBEZPEČNÝCH - 07 03 04*  ODPADNÍ ŘEDIDLA VČ. DOPRAVY NA SKLÁDKU A MANIPULACE</t>
  </si>
  <si>
    <t>R015590</t>
  </si>
  <si>
    <t>POPLATKY ZA LIKVIDACŮ ODPADŮ NEBEZPEČNÝCH - 08 01 11*  ODPADNÍ NÁTĚROVÉ HMOTY VČ. DOPRAVY NA SKLÁDKU A MANIPULACE</t>
  </si>
  <si>
    <t>D.2.3.9</t>
  </si>
  <si>
    <t>Přeložky cizích správců</t>
  </si>
  <si>
    <t>SO 03-50-61</t>
  </si>
  <si>
    <t>TNS Ostrava Svinov, přeložky cizích správců</t>
  </si>
  <si>
    <t xml:space="preserve">    D.2.3.9</t>
  </si>
  <si>
    <t xml:space="preserve">      SO 03-50-61</t>
  </si>
  <si>
    <t>viz. příloha 2, 3</t>
  </si>
  <si>
    <t>132938</t>
  </si>
  <si>
    <t>HLOUBENÍ RÝH ŠÍŘ DO 2M PAŽ I NEPAŽ TŘ. III, ODVOZ DO 20KM</t>
  </si>
  <si>
    <t>13293A</t>
  </si>
  <si>
    <t>HLOUBENÍ RÝH ŠÍŘ DO 2M PAŽ I NEPAŽ TŘ. III - BEZ DOPRAVY</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</si>
  <si>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</si>
  <si>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582601</t>
  </si>
  <si>
    <t>KRYTY Z BETON DLAŽDIC SE ZÁMKEM ŠEDÝCH TL 60MM BEZ LOŽE</t>
  </si>
  <si>
    <t>587205</t>
  </si>
  <si>
    <t>PŘEDLÁŽDĚNÍ KRYTU Z BETONOVÝCH DLAŽDIC</t>
  </si>
  <si>
    <t>62442</t>
  </si>
  <si>
    <t>ÚPRAVA POVRCHŮ VNĚJŠ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</si>
  <si>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</si>
  <si>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viz. příloha 10</t>
  </si>
  <si>
    <t>702221</t>
  </si>
  <si>
    <t>KABELOVÁ CHRÁNIČKA ZEMNÍ UV STABILNÍ DN DO 100 MM</t>
  </si>
  <si>
    <t>viz. příloha 9</t>
  </si>
  <si>
    <t>1. Položka obsahuje: – obnovu a výměnu poškozených krytů – pomocné mechanismy2. Položka neobsahuje: X3. Způsob měření:Měří se metr délkový.</t>
  </si>
  <si>
    <t>702512</t>
  </si>
  <si>
    <t>PRŮRAZ ZDIVEM (PŘÍČKOU) ZDĚNÝM TLOUŠŤKY PŘES 45 DO 60 CM</t>
  </si>
  <si>
    <t>1. Položka obsahuje: – veškerý montážní a pomocný materiál – pomocné mechanismy2. Položka neobsahuje: X3. Způsob měření:Udává se počet kusů kompletní konstrukce nebo práce.</t>
  </si>
  <si>
    <t>703611</t>
  </si>
  <si>
    <t>ELEKTROINSTALAČNÍ KANÁL ŠÍŘKY DO 100 MM</t>
  </si>
  <si>
    <t>1. Položka obsahuje: – veškeré práce a materiál obsažený v názvu položky2. Položka neobsahuje: X3. Způsob měření:Měří se vždy běžný metr za každý započatý měsíc pronájmu.</t>
  </si>
  <si>
    <t>705200</t>
  </si>
  <si>
    <t>ZAZDĚNÍ KABELOVÉ NEBO ROZVADĚČOVÉ SKŘÍNĚ</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</si>
  <si>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plocha v metrech čtverečných.</t>
  </si>
  <si>
    <t>709310</t>
  </si>
  <si>
    <t>VYPODLOŽENÍ, ODDĚLENÍ A KRYTÍ SPOJKY NEBO ODBOČNICE PRO KABEL DO 10 KV</t>
  </si>
  <si>
    <t>1. Položka obsahuje: – úprava dna výkopu, provedení podkladové a zásypové vrstvy písku – dodání a přemísťování cihel, uložení do rýhy – pomocné mechanismy2. Položka neobsahuje: X3. Způsob měření:Udává se počet kusů kompletní konstrukce nebo práce.</t>
  </si>
  <si>
    <t>741B11</t>
  </si>
  <si>
    <t>ZEMNÍCÍ TYČ FEZN DÉLKY DO 2 M</t>
  </si>
  <si>
    <t>741Z08</t>
  </si>
  <si>
    <t>DEMONTÁŽ STÁVAJÍCÍ ELEKTROINSTALACE - KABELY, SVÍTIDLA, VYPÍNAČE, ZÁSUVKY, KRABICE APOD.</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</si>
  <si>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</si>
  <si>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</si>
  <si>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</si>
  <si>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743D32</t>
  </si>
  <si>
    <t>SKŘÍŇ PŘÍPOJKOVÁ POJISTKOVÁ KOMPAKTNÍ PILÍŘOVÁ PŘES 160 A, DO 240 MM2, SE 3-4 SADAMI JISTÍCÍCH PRVKŮ</t>
  </si>
  <si>
    <t>1. Položka obsahuje: – instalaci do terénu vč. prefabrikovaného základu a zapojení – technický popis viz. projektová dokumentace2. Položka neobsahuje: – zemní práce3. Způsob měření:Udává se počet kusů kompletní konstrukce nebo práce.</t>
  </si>
  <si>
    <t>744221</t>
  </si>
  <si>
    <t>KABELOVÁ SKŘÍŇ VENKOVNÍ PRÁZDNÁ PLASTOVÁ VESTAVNÁ, MIN. IP 44, DO 530 X 800 MM</t>
  </si>
  <si>
    <t>1. Položka obsahuje: – přípravu podkladu pro osazení vč. vybourání niky ve zdi pro skříň a kabely a zapravení zdiva, omítky a fasády po dokončené montáži – veškerý podružný a pomocný materiál ( včetně můstků, vnitřních propojů-vodičů a pod ), nosnou konstrukci, kotevní a spojovací prvky – provedení zkoušek, dodání předepsaných zkoušek, revizí a atestů2. Položka neobsahuje: – přístrojové vybavení ( jističe, stykače apod. ), zemní práce3. Způsob měření:Udává se počet kusů kompletní konstrukce nebo práce.</t>
  </si>
  <si>
    <t>744614</t>
  </si>
  <si>
    <t>JISTIČ JEDNOPÓLOVÝ (10 KA) OD 25 DO 40 A</t>
  </si>
  <si>
    <t>744634</t>
  </si>
  <si>
    <t>JISTIČ TŘÍPÓLOVÝ (10 KA) OD 25 DO 40 A</t>
  </si>
  <si>
    <t>744I01</t>
  </si>
  <si>
    <t>POJISTKOVÁ VLOŽKA DO 160 A</t>
  </si>
  <si>
    <t>1. Položka obsahuje: – technický popis viz. projektová dokumentace2. Položka neobsahuje: X3. Způsob měření:Udává se počet kusů kompletní konstrukce nebo práce.</t>
  </si>
  <si>
    <t>744I02</t>
  </si>
  <si>
    <t>POJISTKOVÁ VLOŽKA PŘES 160 DO 250 A</t>
  </si>
  <si>
    <t>744O14</t>
  </si>
  <si>
    <t>ELEKTROMĚR</t>
  </si>
  <si>
    <t>744R22</t>
  </si>
  <si>
    <t>UCPÁVKOVÁ VÝVODKA PRO KABEL O PRŮMĚRU OD 10 DO 17 MM</t>
  </si>
  <si>
    <t>744R32</t>
  </si>
  <si>
    <t>SVORKOVÝ BLOK (MŮSTEK) DO ROZVADĚČE</t>
  </si>
  <si>
    <t>747413</t>
  </si>
  <si>
    <t>MĚŘENÍ ZEMNÍCH ODPORŮ - ZEMNICÍ SÍTĚ DÉLKY PÁSKU DO 100 M</t>
  </si>
  <si>
    <t>967148</t>
  </si>
  <si>
    <t>VYBOURÁNÍ ČÁSTÍ KONSTR Z CIHEL A TVÁRNIC S ODVOZEM DO 20KM</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</si>
  <si>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</si>
  <si>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96717</t>
  </si>
  <si>
    <t>VYBOURÁNÍ ČÁSTÍ KONSTRUKCÍ DŘEVĚNÝCH</t>
  </si>
  <si>
    <t>97811</t>
  </si>
  <si>
    <t>OTLUČENÍ OMÍTKY</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</si>
  <si>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</si>
  <si>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R015250</t>
  </si>
  <si>
    <t>POPLATKY ZA LIKVIDACŮ ODPADŮ NEKONTAMINOVANÝCH - 17 02 03  POLYETYLÉNOVÉ  PODLOŽKY (ŽEL. SVRŠEK) VČ. DOPRAVY NA SKLÁDKU A MANIPULACE</t>
  </si>
  <si>
    <t>R015520</t>
  </si>
  <si>
    <t>POPLATKY ZA LIKVIDACŮ ODPADŮ NEBEZPEČNÝCH - 17 02 04*  ŽELEZNIČNÍ PRAŽCE DŘEVĚNÉ VČ. DOPRAVY NA SKLÁDKU A MANIPULACE</t>
  </si>
  <si>
    <t>SO 03-50-62</t>
  </si>
  <si>
    <t>TNS Ostrava Svinov, rekonstrukce přípojky VN – část ČEZ</t>
  </si>
  <si>
    <t xml:space="preserve">      SO 03-50-62</t>
  </si>
  <si>
    <t>viz. příloha 1</t>
  </si>
  <si>
    <t>742122</t>
  </si>
  <si>
    <t>VEDENÍ SPOJOVACÍ, PAS AL BEZ DRŽÁKŮ PŘES 500 DO 1000 MM2</t>
  </si>
  <si>
    <t>1. Položka obsahuje: – měření, dělení, vrtání, tvarování, spojování a pod.2. Položka neobsahuje: X3. Způsob měření:Měří se metr délkový.</t>
  </si>
  <si>
    <t>742142</t>
  </si>
  <si>
    <t>VEDENÍ SPOJOVACÍ, UKONČENÍ PŘES 500 DO 1000 MM2</t>
  </si>
  <si>
    <t>742164</t>
  </si>
  <si>
    <t>VEDENÍ SPOJOVACÍ, PODPĚRNÝ IZOLÁTOR VN VENKOVNÍ</t>
  </si>
  <si>
    <t>742321</t>
  </si>
  <si>
    <t>VEDENÍ VENKOVNÍ VN, PŘÍHRADOVÝ STOŽÁR OD 13,5/30 DO 13,5/60 KN</t>
  </si>
  <si>
    <t>1. Položka obsahuje: – stožár vč.povrchového uzemnění, konzoly, kotevní řetězce, proudové spoje  – veškeré příslušenství2. Položka neobsahuje: – zemní práce a BETONOVÝ základ3. Způsob měření:Udává se počet kusů kompletní konstrukce nebo práce.</t>
  </si>
  <si>
    <t>742361</t>
  </si>
  <si>
    <t>VEDENÍ VENKOVNÍ VN, UZEMNĚNÍ PODPĚRNÉHO BODU</t>
  </si>
  <si>
    <t>1. Položka obsahuje: – pásek FeZn 30x4 – 30m, výkop pro pásek, napojení na sloup, dělení, spojování, nátěr – veškeré příslušenství2. Položka neobsahuje: X3. Způsob měření:Udává se počet kusů kompletní konstrukce nebo práce.</t>
  </si>
  <si>
    <t>742362</t>
  </si>
  <si>
    <t>VEDENÍ VENKOVNÍ VN, OMEZOVAČ PŘEPĚTÍ</t>
  </si>
  <si>
    <t>742363</t>
  </si>
  <si>
    <t>VEDENÍ VENKOVNÍ VN, ODPOJOVAČ/ODPÍNAČ</t>
  </si>
  <si>
    <t>742P11</t>
  </si>
  <si>
    <t>ODJUTOVÁNÍ A OČIŠTĚNÍ KABELU PRŮŘEZU DO 300 MM2</t>
  </si>
  <si>
    <t>1. Položka obsahuje: – všechny práce spojené s úpravou kabelů pro montáž včetně veškerého příslušentsví2. Položka neobsahuje: X3. Způsob měření:Měří se metr délkový.</t>
  </si>
  <si>
    <t>742Z12</t>
  </si>
  <si>
    <t>DEMONTÁŽ SLOUPU/STOŽÁRU VN VČETNĚ VEŠKERÉ VÝSTROJE</t>
  </si>
  <si>
    <t>742Z13</t>
  </si>
  <si>
    <t>DEMONTÁŽ SLOUPU/STOŽÁRU ROHOVÉHO, ODBOČNÉHO, KONCOVÉHO VN VČETNĚ VEŠKERÉ VÝSTROJE</t>
  </si>
  <si>
    <t>742Z14</t>
  </si>
  <si>
    <t>DEMONTÁŽ PODPĚRNÝCH IZOLÁTORŮ</t>
  </si>
  <si>
    <t>742Z21</t>
  </si>
  <si>
    <t>DEMONTÁŽ VENKOVNÍHO VEDENÍ VN (3X)</t>
  </si>
  <si>
    <t>747143</t>
  </si>
  <si>
    <t>REVIZE, SEŘÍZENÍ A NASTAVENÍ OCHRAN, VČETNĚ VYSTAVENÍ PROTOKOLU</t>
  </si>
  <si>
    <t>747145</t>
  </si>
  <si>
    <t>SEŘÍZENÍ A UVEDENÍ DO PROVOZU VN VYPÍNAČE DO 35 KV</t>
  </si>
  <si>
    <t>747147</t>
  </si>
  <si>
    <t>REVIZE, SEŘÍZENÍ, VYZKOUŠENÍ A UVEDENÍ DO PROVOZU ODPOJOVAČE DO 35 KV</t>
  </si>
  <si>
    <t>748122</t>
  </si>
  <si>
    <t>ZKRATOVACÍ SOUPRAVA 3-F 40,5 KV/15 KA</t>
  </si>
  <si>
    <t>748125</t>
  </si>
  <si>
    <t>DIELEKTRICKÉ RUKAVICE</t>
  </si>
  <si>
    <t>748126</t>
  </si>
  <si>
    <t>DIELEKTRICKÁ OBUV</t>
  </si>
  <si>
    <t>748127</t>
  </si>
  <si>
    <t>DIELEKTRICKÁ OCHRANNÁ PŘILBA</t>
  </si>
  <si>
    <t>94190</t>
  </si>
  <si>
    <t>LEHKÉ PRACOVNÍ LEŠENÍ DO 1,5 KPA</t>
  </si>
  <si>
    <t>Položka zahrnuje dovoz, montáž, údržbu, opotřebení (nájemné), demontáž, konzervaci, odvoz.</t>
  </si>
  <si>
    <t>967158</t>
  </si>
  <si>
    <t>VYBOURÁNÍ ČÁSTÍ KONSTRUKCÍ BETON S ODVOZEM DO 20KM</t>
  </si>
  <si>
    <t>R015270</t>
  </si>
  <si>
    <t>POPLATKY ZA LIKVIDACŮ ODPADŮ NEKONTAMINOVANÝCH - 17 01 03  IZOLÁTORY PORCELÁNOVÉ VČ. DOPRAVY NA SKLÁDKU A MANIPULACE</t>
  </si>
  <si>
    <t>D.2.4</t>
  </si>
  <si>
    <t>Ostatní stavební objekty</t>
  </si>
  <si>
    <t>D.2.4.1</t>
  </si>
  <si>
    <t>Příprava území a kácení</t>
  </si>
  <si>
    <t>SO 03-15-08</t>
  </si>
  <si>
    <t>TNS Ostrava Svinov, kácení a náhradní výsadba</t>
  </si>
  <si>
    <t xml:space="preserve">  D.2.4</t>
  </si>
  <si>
    <t xml:space="preserve">    D.2.4.1</t>
  </si>
  <si>
    <t xml:space="preserve">      SO 03-15-08</t>
  </si>
  <si>
    <t>11120</t>
  </si>
  <si>
    <t>ODSTRANĚNÍ KŘOVIN</t>
  </si>
  <si>
    <t>viz Příloha 1 Tabulková část DP, dále viz Dendrologický průzkum</t>
  </si>
  <si>
    <t>odstranění křovin a stromů do průměru 100 mm  
doprava dřevin bez ohledu na vzdálenost  
spálení na hromadách nebo štěpkován.</t>
  </si>
  <si>
    <t>11201</t>
  </si>
  <si>
    <t>KÁCENÍ STROMŮ D KMENE DO 0,5M S ODSTRANĚNÍM PAŘEZŮ</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</si>
  <si>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t>
  </si>
  <si>
    <t>11202</t>
  </si>
  <si>
    <t>KÁCENÍ STROMŮ D KMENE DO 0,9M S ODSTRANĚNÍM PAŘEZŮ</t>
  </si>
  <si>
    <t>11204</t>
  </si>
  <si>
    <t>KÁCENÍ STROMŮ D KMENE DO 0,3M S ODSTRANĚNÍM PAŘEZŮ</t>
  </si>
  <si>
    <t>R015160</t>
  </si>
  <si>
    <t>POPLATKY ZA LIKVIDACŮ ODPADŮ NEKONTAMINOVANÝCH - 02 01 03  SMÝCENÉ STROMY A KEŘE VČ. DOPRAVY NA SKLÁDKU A MANIPULACE</t>
  </si>
  <si>
    <t>Náhradní výsadba</t>
  </si>
  <si>
    <t>18461</t>
  </si>
  <si>
    <t>MULČOVÁNÍ</t>
  </si>
  <si>
    <t>(počet ks stromů+počet m2 keřů)*výška mulče v metrech: (28+6)*0,1</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</si>
  <si>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</si>
  <si>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</si>
  <si>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</si>
  <si>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(počet ks stromů+počet m2 keřů)*počet ošetření za rok*počet let údržby: (24+6)*3*3+4*3*5</t>
  </si>
  <si>
    <t>položka zahrnuje chemické odplevelení a doplnění chybějícího mulče</t>
  </si>
  <si>
    <t>18472</t>
  </si>
  <si>
    <t>OŠETŘENÍ DŘEVIN SOLITERNÍCH</t>
  </si>
  <si>
    <t>počet ks stromů a keřů*počet ošetření za rok*počet let údržby: 30*3*3+4*3*5</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</si>
  <si>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</si>
  <si>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</si>
  <si>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</si>
  <si>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viz Příloha 2 Stanoviska dotčených obcí</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</si>
  <si>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</si>
  <si>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184B12</t>
  </si>
  <si>
    <t>VYSAZOVÁNÍ STROMŮ LISTNATÝCH S BALEM OBVOD KMENE DO 10CM, VÝŠ DO 1,7M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</si>
  <si>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</si>
  <si>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</si>
  <si>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</si>
  <si>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</si>
  <si>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184D14</t>
  </si>
  <si>
    <t>VYSAZOVÁNÍ STROMŮ JEHLIČNATÝCH S BALEM VÝŠKY KMENE DO 1,5M</t>
  </si>
  <si>
    <t>počet ks stromů*jedna zálivka*zálivek za rok*počet let+počet m2 keřů*jedna zálivka*zálivek za rok*počet let: 28*0,1*8*3+6*0,05*8*3</t>
  </si>
  <si>
    <t>SO 03-15-09</t>
  </si>
  <si>
    <t>TNS Ostrava Svinov, hrubé terénní úpravy</t>
  </si>
  <si>
    <t xml:space="preserve">      SO 03-15-09</t>
  </si>
  <si>
    <t>00572410</t>
  </si>
  <si>
    <t>osivo směs travní parková</t>
  </si>
  <si>
    <t>(456-384)*1.9=136,800 [A]</t>
  </si>
  <si>
    <t>113107111</t>
  </si>
  <si>
    <t>Odstranění podkladu z kameniva těženého tl 100 mm ručně</t>
  </si>
  <si>
    <t>Odstranění podkladů nebo krytů ručně s přemístěním hmot na skládku na vzdálenost do 3 m nebo s naložením na dopravní prostředek z kameniva těženého, o tl. vrstvy do 100 mm</t>
  </si>
  <si>
    <t>Odstranění kamenného lože pod provizorními silničními panely 
10*3*1.2=36,000 [A]</t>
  </si>
  <si>
    <t>113151111</t>
  </si>
  <si>
    <t>Rozebrání zpevněných ploch ze silničních dílců</t>
  </si>
  <si>
    <t>Rozebírání zpevněných ploch  s přemístěním na skládku na vzdálenost do 20 m nebo s naložením na dopravní prostředek ze silničních panelů</t>
  </si>
  <si>
    <t>Odstranění původních panelů pod PTNS 
3*1*3=9,000 [A] 
Odstranění bet. panelu před PTNS 
2.1*2=4,200 [B] 
Celkem: A+B=13,200 [C]</t>
  </si>
  <si>
    <t>1. Cena je určena pro rozebírání silničních panelů jakýchkoliv rozměrů kladených do lože zkameniva včetně odstranění lože.</t>
  </si>
  <si>
    <t>Vytrhání obrub v rámci úprav prostoru kolem PTNS 
= 
2.73*2+6.91=12,370 [B]</t>
  </si>
  <si>
    <t>fáze 1; dle TZ 
sejmutí ornice 
3330-770=2 560,000 [A]</t>
  </si>
  <si>
    <t>Hloubení jámy pro základové patky úpravy prostoru kolem PTNS 
měřeno digitálně 
4.82*(3.39+3.05)=31,041 [A] 
Hloubení pro štěrkové lože pod provizorní silniční panely 
10*3*1.2*0.05=1,800 [B] 
Celkem: A+B=32,841 [C]</t>
  </si>
  <si>
    <t>131251107</t>
  </si>
  <si>
    <t>Hloubení jam nezapažených v hornině třídy těžitelnosti I, skupiny 3 objem 5000 m3 strojně</t>
  </si>
  <si>
    <t>Hloubení nezapažených jam a zářezů strojně s urovnáním dna do předepsaného profilu a spádu v hornině třídy těžitelnosti I skupiny 3 přes 5 000 m3</t>
  </si>
  <si>
    <t>fáze 1; dle TZ 
Odtěžení humózních hlín a jílu 
4750=4 750,000 [A]</t>
  </si>
  <si>
    <t>doprava sejmuté ornice a vytěžené horniny na meziskládku a zpět; viz položka č. 171251201 
uvažovaná doprava do 10 km 
2099.500*2=4 199,000 [A]</t>
  </si>
  <si>
    <t>Uložení sypaniny na skládky nebo meziskládky</t>
  </si>
  <si>
    <t>uložení sejmuté ornice a vytěžené horniny na meziskládku 
ornice 
3330*0.15=499,500 [A] 
zemina ke zpětnému zásypu HTÚ a v objektu demolic 
1245+60=1 305,000 [B] 
Celkem: A+B=1 804,500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</si>
  <si>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</si>
  <si>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Zásypy štěrkodrtí 
= 
fáze 2; dle TZ 
vrstva štěrkodrtě  pro provedení podsypů na základovou spáru (0-125) 
1550=1 550,000 [B] 
fáze 3; dle TZ 
štěrkodrť (0-125) pro násypy pro komunikace 
1450=1 450,000 [C] 
fáze 4; dle TZ 
štěrkodrť (0-63) pro zásyp 
830=830,000 [D] 
štěrkodrť (16-32) pro zásyp 
315=315,000 [E] 
Mezisoučet: A+B+C+D+E= 
= 
Zpětný zásyp vytěženou zeminou 
fáze 5; viz TZ 
1245=1 245,000 [H] 
Mezisoučet: G+H= 
= 
zpětný zásyp vytěženou zeminou 
měřeno digitálně 
2.72*3.4+3.4*2.25=16,898 [K] 
Mezisoučet: J+K= 
= 
zásyp hutněnou šterkodrtí fr. 16/32 mm 
měřeno digitálně 
0.366*2.2=0,805 [N] 
0.298*2.23=0,665 [O] 
Mezisoučet: M+N+O= 
= 
Celkem: A+B+C+D+E+G+H+J+K+M+N+O+Q=</t>
  </si>
  <si>
    <t>174251101</t>
  </si>
  <si>
    <t>Zásyp jam, šachet rýh nebo kolem objektů sypaninou bez zhutnění</t>
  </si>
  <si>
    <t>Zásyp sypaninou z jakékoliv horniny strojně s uložením výkopku ve vrstvách bez zhutnění jam, šachet, rýh nebo kolem objektů v těchto vykopávkách</t>
  </si>
  <si>
    <t>nasypávka štěrku před objektem PTNS 
měřeno digitálně 
= 
2.93*0.92=2,696 [B]</t>
  </si>
  <si>
    <t>181351105</t>
  </si>
  <si>
    <t>Rozprostření ornice tl vrstvy do 300 mm pl do 500 m2 v rovině nebo ve svahu do 1:5 strojně</t>
  </si>
  <si>
    <t>Rozprostření a urovnání ornice v rovině nebo ve svahu sklonu do 1:5 strojně při souvislé ploše přes 100 do 500 m2, tl. vrstvy přes 250 do 300 mm</t>
  </si>
  <si>
    <t>Rozprostření ornice tl. 300 mm 
fáze 6; viz TZ 
456/0.3=1 520,000 [A]</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</si>
  <si>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</si>
  <si>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181411131</t>
  </si>
  <si>
    <t>Založení parkového trávníku výsevem plochy do 1000 m2 v rovině a ve svahu do 1:5</t>
  </si>
  <si>
    <t>Založení trávníku na půdě předem připravené plochy do 1000 m2 výsevem včetně utažení parkového v rovině nebo na svahu do 1:5</t>
  </si>
  <si>
    <t>zatravnění 
viz položka č. 181351105 
1520=1 520,000 [A]</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</si>
  <si>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</si>
  <si>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58343930</t>
  </si>
  <si>
    <t>kamenivo drcené hrubé frakce 16/32</t>
  </si>
  <si>
    <t>fáze 4; dle TZ 
štěrkodrť (16-32) pro zásyp 
315*2.05=645,750 [A] 
= 
zásyp šterkodrtí PTNS 
viz mezisoučet ve VV položky č. 174151101 
1.470*2.05=3,014 [C] 
= 
násypávka ŠD před PTNS 
viz položka č. 174251101 
2.696*2.05=5,527 [E] 
= 
Celkem: A+B+C+D+E+F=</t>
  </si>
  <si>
    <t>58344197</t>
  </si>
  <si>
    <t>štěrkodrť frakce 0/63</t>
  </si>
  <si>
    <t>fáze 4; dle TZ 
štěrkodrť (0-63) pro zásyp 
830*2.05=1 701,500 [A] 
Celkem: A=1 701,500 [B]</t>
  </si>
  <si>
    <t>58344229</t>
  </si>
  <si>
    <t>štěrkodrť frakce 0/125</t>
  </si>
  <si>
    <t>fáze 2; dle TZ 
vrstva štěrkodrtě  pro provedení podsypů na základovou spáru (0-125) 
1550*2.05=3 177,500 [A] 
fáze 3; dle TZ 
štěrkodrť (0-125) pro násypy pro komunikace 
1450*2.05=2 972,500 [B] 
Celkem: A+B=6 150,000 [C]</t>
  </si>
  <si>
    <t>viz položka č. 131251107, 171251201 a 131251102 
4750=4 750,000 [A] 
-(1245+60)=-1 305,000 [B] 
32.841-16.898=15,943 [C] 
Mezisoučet: A+B+C=3 460,943 [D] 
3460.943*1.9=6 575,792 [E]</t>
  </si>
  <si>
    <t>1. Ceny uvedené v souboru cen je doporučeno opravit podle aktuálních cen místně příslušné skládky.  2. V cenách je započítán poplatek za ukládání odpadu dle zákona 185/2001 Sb.</t>
  </si>
  <si>
    <t>R18600</t>
  </si>
  <si>
    <t>Zalévání vodou</t>
  </si>
  <si>
    <t>Zalévání vodou  
položka zahrnuje:  
- veškerý materiál, výrobky a polotovary, včetně mimostaveništní a vnitrostaveništní dopravy (rovněž přesuny), včetně naložení a složení, případně s uložením</t>
  </si>
  <si>
    <t>uvažováno 10l/m2 
viz položka č. 181411131 
= 
1520*10/1000=15,200 [B]</t>
  </si>
  <si>
    <t>213141112</t>
  </si>
  <si>
    <t>Zřízení vrstvy z geotextilie v rovině nebo ve sklonu do 1:5 š do 6 m</t>
  </si>
  <si>
    <t>Zřízení vrstvy z geotextilie  filtrační, separační, odvodňovací, ochranné, výztužné nebo protierozní v rovině nebo ve sklonu do 1:5, šířky přes 3 do 6 m</t>
  </si>
  <si>
    <t>fáze 2; dle TZ 
zpevnění výkopu netkanou geotextílií 500g/m2 ve dvou vrstvách; viz TZ 
3330*2=6 660,000 [A] 
geotextílie pod panely 
4*2*6=48,000 [B] 
Celkem: A+B=6 708,000 [C]</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</si>
  <si>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</si>
  <si>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Podsyp pod základové patky PTNS 
= 
1.95*1.30*0.05*2=0,254 [B]</t>
  </si>
  <si>
    <t>274313711</t>
  </si>
  <si>
    <t>Základové pásy z betonu tř. C 20/25</t>
  </si>
  <si>
    <t>Základy z betonu prostého pasy betonu kamenem neprokládaného tř. C 20/25</t>
  </si>
  <si>
    <t>základové pasy pod schodky 
0.6*0.35*1*4=0,840 [A]</t>
  </si>
  <si>
    <t>275321611</t>
  </si>
  <si>
    <t>Základové patky ze ŽB bez zvýšených nároků na prostředí tř. C 30/37</t>
  </si>
  <si>
    <t>Základy z betonu železového (bez výztuže) patky z betonu bez zvláštních nároků na prostředí tř. C 30/37</t>
  </si>
  <si>
    <t>Základové patky pro PTNS 
= 
spodní část 
1.6*1*0.3*2=0,960 [B] 
horní část 
0.8*1.3*1*2=2,080 [C] 
Celkem: A+B+C=</t>
  </si>
  <si>
    <t>dle přílohy projektanta 
= 
spodní část 
(1.6*0.3*2+1*0.1*2)*2=2,320 [B] 
horní část 
(0.8*1.3*2+1*1.3*2)*2=9,360 [C] 
Celkem: A+B+C=</t>
  </si>
  <si>
    <t>viz položka č. 275351121 
11.680=11,680 [A]</t>
  </si>
  <si>
    <t>275361821</t>
  </si>
  <si>
    <t>Výztuž základových patek betonářskou ocelí 10 505 (R)</t>
  </si>
  <si>
    <t>Výztuž základů patek z betonářské oceli 10 505 (R)</t>
  </si>
  <si>
    <t>výztuž základových patek 
uvažováno 100kg/m3 
= 
3.040*0.1=0,304 [B]</t>
  </si>
  <si>
    <t>291211111</t>
  </si>
  <si>
    <t>Zřízení plochy ze silničních panelů do lože tl 50 mm z kameniva</t>
  </si>
  <si>
    <t>Zřízení zpevněné plochy ze silničních panelů  osazených do lože tl. 50 mm z kameniva</t>
  </si>
  <si>
    <t>Zřízení provizorní plochy pro patky jeřábu vč. lože z kameniva 
3*1.2*4=14,400 [A] 
Zřízení provizorní plochy pro prozatimní uložení kontejneru PTNS s technologíí 
3*1.2*6=21,600 [B] 
Zřízení plochy ze silničního panelu jako podklad pod ocelouvou kci (materiál z výzisku; krácený panel) 
2*1*1=2,000 [C] 
Celkem: A+B+C=38,000 [D]</t>
  </si>
  <si>
    <t>1. Ceny jsou určeny pro zpevnění plochy při zakládání objektů mechanizmy o hmotnosti přes 20 t.  2. V ceně jsou započteny i náklady na:  a) kamenivo frakce 0 - 32 mm,  b) rozprostření podkladu,  c) osazení silničních panelů.  3. V ceně nejsou započteny náklady na dodávku silničních panelů; tato dodávka se oceňuje ve specifikaci s dvojnásobnou obratovostí. Předepíše-li projekt ponechat tento materiál jako trvale zabudovaný i po založení objektu, oceňuje se toto dodání bez obratovosti.</t>
  </si>
  <si>
    <t>59381002</t>
  </si>
  <si>
    <t>panel silniční 3,00x1,20x0,215m</t>
  </si>
  <si>
    <t>předpoklad trojnásobná obratovost 
10*0.33=3,300 [A]</t>
  </si>
  <si>
    <t>69311082</t>
  </si>
  <si>
    <t>geotextilie netkaná separační, ochranná, filtrační, drenážní PP 500g/m2</t>
  </si>
  <si>
    <t>430321414</t>
  </si>
  <si>
    <t>Schodišťová konstrukce a rampa ze ŽB tř. C 25/30</t>
  </si>
  <si>
    <t>Schodišťové konstrukce a rampy z betonu železového (bez výztuže)  stupně, schodnice, ramena, podesty s nosníky tř. C 25/30</t>
  </si>
  <si>
    <t>Betonová deska uprostřed vyztužená kari sítí 
1.08*0.21*1*2=0,454 [A]</t>
  </si>
  <si>
    <t>430362021</t>
  </si>
  <si>
    <t>Výztuž schodišťové konstrukce a rampy svařovanými sítěmi Kari</t>
  </si>
  <si>
    <t>Výztuž schodišťových konstrukcí a ramp  stupňů, schodnic, ramen, podest s nosníky ze svařovaných sítí z drátů typu KARI</t>
  </si>
  <si>
    <t>uvažováno 7,9kg/m2 
1.08*1*2*7.9/1000=0,017 [A]</t>
  </si>
  <si>
    <t>431351125</t>
  </si>
  <si>
    <t>Zřízení bednění podest schodišť a ramp křivočarých v do 4 m</t>
  </si>
  <si>
    <t>Bednění podest, podstupňových desek a ramp včetně podpěrné konstrukce  výšky do 4 m půdorysně křivočarých zřízení</t>
  </si>
  <si>
    <t>Bednění betonové desky vyztužené kari sítí 
svislé bednění 
1*4*0.25*2=2,000 [A] 
šikmé bednění 
1*1*2*2=4,000 [B] 
Celkem: A+B=6,000 [C]</t>
  </si>
  <si>
    <t>431351126</t>
  </si>
  <si>
    <t>Odstranění bednění podest schodišť a ramp křivočarých v do 4 m</t>
  </si>
  <si>
    <t>Bednění podest, podstupňových desek a ramp včetně podpěrné konstrukce  výšky do 4 m půdorysně křivočarých odstranění</t>
  </si>
  <si>
    <t>viz položka č. 431351125 
6=6,000 [A]</t>
  </si>
  <si>
    <t>433121121</t>
  </si>
  <si>
    <t>Osazení ŽB schodnic</t>
  </si>
  <si>
    <t>Osazování schodišťových konstrukcí a ramp železobetonových  schodnic</t>
  </si>
  <si>
    <t>Osazování schodnic manipulační plochy 
3*2=6,000 [A]</t>
  </si>
  <si>
    <t>1. Dodávka dílců se oceňuje ve specifikaci.</t>
  </si>
  <si>
    <t>R43001</t>
  </si>
  <si>
    <t>Podbetonávka polymermaltou pod schodovou deskou</t>
  </si>
  <si>
    <t>podbetonávka polymermaltou 
měřeno digitálně 
= 
0.13*0.33*3*1=0,129 [B]</t>
  </si>
  <si>
    <t>R59373740</t>
  </si>
  <si>
    <t>schodnice venkovní ŽB 1000x350x80mm</t>
  </si>
  <si>
    <t>schodnice venkovní ŽB 2550x150x1275mm, 12/482</t>
  </si>
  <si>
    <t>59217017</t>
  </si>
  <si>
    <t>obrubník betonový chodníkový 1000x100x250mm</t>
  </si>
  <si>
    <t>916231213</t>
  </si>
  <si>
    <t>Osazení chodníkového obrubníku betonového stojatého s boční opěrou do lože z betonu prostého</t>
  </si>
  <si>
    <t>Osazení chodníkového obrubníku betonového se zřízením lože, s vyplněním a zatřením spár cementovou maltou stojatého s boční opěrou z betonu prostého, do lože z betonu prostého</t>
  </si>
  <si>
    <t>zřízení nových betonových obrubníků 
= 
nad schodky 
2.2+1.4=3,600 [B] 
pod schodky 
0.65+0.17+0.35*2=1,520 [C] 
před kontejnerem PTNS 
0.98+0.78=1,760 [D] 
Celkem: A+B+C+D=</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</si>
  <si>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</si>
  <si>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919735126</t>
  </si>
  <si>
    <t>Řezání stávajícího betonového krytu hl do 300 mm</t>
  </si>
  <si>
    <t>Řezání stávajícího betonového krytu nebo podkladu  hloubky přes 250 do 300 mm</t>
  </si>
  <si>
    <t>porovnávací položka: zkrácení betonového panelu 
1=1,000 [A]</t>
  </si>
  <si>
    <t>1. V cenách jsou započteny i náklady na spotřebu vody.</t>
  </si>
  <si>
    <t>953312122</t>
  </si>
  <si>
    <t>Vložky do svislých dilatačních spár z extrudovaných polystyrénových desek tl 20 mm</t>
  </si>
  <si>
    <t>Vložky svislé do dilatačních spár z polystyrenových desek  extrudovaných včetně dodání a osazení, v jakémkoliv zdivu přes 10 do 20 mm</t>
  </si>
  <si>
    <t>Výplň dilatační spáry tl. 20 mm 
měřeno digitálně 
= 
1.535*2=3,070 [B] 
Celkem: A+B=</t>
  </si>
  <si>
    <t>R94501</t>
  </si>
  <si>
    <t>Přemístění kontejneru K22 kV-002/2014 pomocí jeřábu s ráhnem</t>
  </si>
  <si>
    <t>dle TZ 
1=1,000 [A]</t>
  </si>
  <si>
    <t>R94502</t>
  </si>
  <si>
    <t>Demontáž, přesun na mezideponii a zpět, zpětná montáž ocelové konstrukce PTNS</t>
  </si>
  <si>
    <t>viz automatický výpočet sutě položek č. 113151111 a 113202111 
4.686+2.536=7,222 [A]</t>
  </si>
  <si>
    <t>viz automatický výpočet suti položky č. 113107111 
11.160=11,160 [A]</t>
  </si>
  <si>
    <t>H</t>
  </si>
  <si>
    <t>Všeobecný objekt</t>
  </si>
  <si>
    <t>SO 98-98</t>
  </si>
  <si>
    <t xml:space="preserve">  SO 98-98</t>
  </si>
  <si>
    <t>Dokumentace stavby</t>
  </si>
  <si>
    <t>VSEOB001</t>
  </si>
  <si>
    <t>Geodetická dokumentace skutečného provedení stavby</t>
  </si>
  <si>
    <t>v předepsaném rozsahu a počtu dle VTP a ZTP 
1=1,000 [A]</t>
  </si>
  <si>
    <t>Vypracování geodetické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</si>
  <si>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</si>
  <si>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</si>
  <si>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</si>
  <si>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</si>
  <si>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</si>
  <si>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 Vypracování kompletní dokumentace skutečného provedení v elektronické formě.</t>
  </si>
  <si>
    <t>Vypracování kompletní dokumentace skutečného provedení v elektronické formě. 
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</si>
  <si>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</si>
  <si>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</si>
  <si>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D.2, D.3, případně jiné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</si>
  <si>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</si>
  <si>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</si>
  <si>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t>
  </si>
  <si>
    <t>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</si>
  <si>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</si>
  <si>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</si>
  <si>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t>
  </si>
  <si>
    <t>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</si>
  <si>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</si>
  <si>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</si>
  <si>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v předepsaném rozsahu a počtu dle ZTP 
1=1,000 [A]</t>
  </si>
  <si>
    <t>Zajištění propagace stavby dle podmínek poskytovatele dotace 
Součastí položky jsou veškeré nezbytné práce, doprava a pomocný materiál, nezbytný pro uskutečnění dané činnosti. Detailně jsou specifikace požadavků na publicitu uvedené v ZTP. Položka zahrnuje  všechny nezbytné práce, náklady a zařízení  včetně  všech doprav a pomocného materiálu nutných  pro uskutečnění publicity projektu.</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</si>
  <si>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</si>
  <si>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</si>
  <si>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</si>
  <si>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VSEOB010</t>
  </si>
  <si>
    <t>Geoelektrické a korozní průzkumy před a po realizaci stavby</t>
  </si>
  <si>
    <t>Položka zahrnuje veškeré činnosti nezbytné k zajištění korozního měření na stavbě. Při výstavbě je nutné provézt korozní měření dle SŽDC SR 5/7(S) a TP124 na jednotlivých stavebních objektech. Včetně vyhodnocení korozního měření. Měřeno před a po realizaci stavby.</t>
  </si>
  <si>
    <t>VSEOB011</t>
  </si>
  <si>
    <t>Zajištění vytyčení inženýrských sítí pro potřeby stavby, pasporty pro účely stavby</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</si>
  <si>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</si>
  <si>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VSEOB013</t>
  </si>
  <si>
    <t>Nájmy, nájmy za zvláštní užívání komunikací, dočastné zábory pozemků a ostaní nutné k bazvadnému provedení a předání díla.</t>
  </si>
  <si>
    <t>v předepsaném rozsahu a počtu dle VTP a ZTP  
1,0=1,000 [A]</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</si>
  <si>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</si>
  <si>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VSEOB014</t>
  </si>
  <si>
    <t>Geotechnický průzkum - geolog. vrt v místech vsakovacího zařízení</t>
  </si>
  <si>
    <t>popis položky 
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</si>
  <si>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SO 90-90</t>
  </si>
  <si>
    <t>Likvidace odpadů</t>
  </si>
  <si>
    <t>SO 03-27-01 
34,105=34,105 [A] 
SO 03-27-02 
109,269=109,269 [B] 
SO 03-18-01 
123,50=123,500 [C] 
SO 03-15-11 
1109,927=1 109,927 [D] 
SO 03-15-01 
17,818=17,818 [E] 
SO 03-15-04 
501,374=501,374 [F] 
SO 03-06-01 
107,50=107,500 [G] 
SO 03-06-02 
58,0=58,000 [H] 
SO 03-12-02 
21,60=21,600 [I] 
SO 03-15-09 
6575,792=6 575,792 [J] 
Celkem: A+B+C+D+E+F+G+H+I+J=8 658,885 [K]</t>
  </si>
  <si>
    <t>SO 03-12-04 
2,470=2,470 [A] 
SO 03-06-60 
7,0=7,000 [B] 
SO 03-50-61 
1,60=1,600 [C] 
SO 03-50-62 
0,50=0,500 [D] 
Celkem: A+B+C+D=11,570 [E]</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</si>
  <si>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</si>
  <si>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SO 03-12-01-2 
1199,205=1 199,205 [A]</t>
  </si>
  <si>
    <t>SO 03-15-03 
1,944=1,944 [A] 
SO 03-50-61 
0,005=0,005 [B] 
Celkem: A+B=1,949 [C]</t>
  </si>
  <si>
    <t>SO 03-18-01 
10,890=10,890 [A] 
SO 03-15-06 
243,320=243,320 [B] 
SO 03-12-02 
15,40=15,400 [C] 
SO 03-12-03 
1,650=1,650 [D] 
Celkem: A+B+C+D=271,260 [E]</t>
  </si>
  <si>
    <t>SO 03-18-01 
46,0=46,000 [A] 
SO 03-15-01 
0,819=0,819 [B] 
SO 03-15-06 
168,949=168,949 [C] 
SO 03-15-04 
54,504=54,504 [D] 
SO 03-15-07 
14,849=14,849 [E] 
SO 03-15-03 
3,399=3,399 [F] 
SO 03-06-01 
3,50=3,500 [G] 
SO 03-12-01-2 
86,902=86,902 [H] 
SO 03-12-02 
14,510=14,510 [I] 
SO 03-15-09 
7,222=7,222 [J] 
Celkem: A+B+C+D+E+F+G+H+I+J=400,654 [K]</t>
  </si>
  <si>
    <t>SO 03-12-03 
0,50=0,500 [A] 
SO 03-50-61 
21,0=21,000 [B] 
Celkem: A+B=21,500 [C]</t>
  </si>
  <si>
    <t>SO 03-15-08 
384,190=384,190 [A]</t>
  </si>
  <si>
    <t>SO 03-12-01-2 
1,50=1,500 [A]</t>
  </si>
  <si>
    <t>PS 03-09-06 
2,0=2,000 [A]</t>
  </si>
  <si>
    <t>PS 03-09-01 
0,50=0,500 [A] 
PS 03-09-02 
0,50=0,500 [B] 
PS 03-09-03 
0,50=0,500 [C] 
PS 03-09-04 
0,50=0,500 [D] 
PS 03-09-05 
0,20=0,200 [E] 
PS 03-09-06 
3,0=3,000 [F] 
PS 03-05-03 
0,50=0,500 [G] 
SO 03-15-02.2 
0,10=0,100 [H] 
SO 03-15-02.3 
0,10=0,100 [I] 
SO 03-15-05.4 
0,10=0,100 [J] 
SO 03-15-05.5 
0,10=0,100 [K] 
SO 03-06-01 
0,010=0,010 [L] 
SO 03-06-02 
0,040=0,040 [M] 
SO 03-12-01-2 
1,50=1,500 [N] 
SO 03-12-02 
0,030=0,030 [O] 
SO 03-12-03 
0,10=0,100 [P] 
SO 03-12-04 
0,10=0,100 [Q] 
SO 03-06-60 
0,50=0,500 [R] 
SO 03-50-61 
0,20=0,200 [S] 
Celkem: A+B+C+D+E+F+G+H+I+J+K+L+M+N+O+P+Q+R+S=8,580 [T]</t>
  </si>
  <si>
    <t>SO 03-50-61 
2,0=2,000 [A]</t>
  </si>
  <si>
    <t>SO 03-50-62 
0,20=0,200 [A]</t>
  </si>
  <si>
    <t>PS 03-09-06 
0,30=0,300 [A] 
SO 03-50-62 
1,0=1,000 [B] 
Celkem: A+B=1,300 [C]</t>
  </si>
  <si>
    <t>PS 03-09-06 
1,0=1,000 [A] 
SO 03-06-01 
1,0=1,000 [B] 
SO 03-06-02 
1,50=1,500 [C] 
Celkem: A+B+C=3,500 [D]</t>
  </si>
  <si>
    <t>SO 03-18-01 
32,287=32,287 [A] 
SO 03-15-05.1 
129,560=129,560 [B] 
SO 03-15-06 
338,80=338,800 [C] 
SO 03-15-09 
11,160=11,160 [D] 
Celkem: A+B+C+D=511,807 [E]</t>
  </si>
  <si>
    <t>SO 03-15-06 
0,146=0,146 [A] 
SO 03-15-07 
0,308=0,308 [B] 
SO 03-06-01 
0,075=0,075 [C] 
SO 03-12-03 
0,016=0,016 [D] 
SO 03-12-04 
0,005=0,005 [E] 
SO 03-50-61 
1,20=1,200 [F] 
Celkem: A+B+C+D+E+F=1,750 [G]</t>
  </si>
  <si>
    <t>SO 03-50-61 
0,016=0,016 [A]</t>
  </si>
  <si>
    <t>SO 03-06-60 
0,005=0,005 [A]</t>
  </si>
  <si>
    <t>SO 03-06-60 
0,010=0,010 [A]</t>
  </si>
  <si>
    <t>SO 03-12-03 
2,152=2,152 [A]</t>
  </si>
  <si>
    <t>PS 03-09-01 
0,050=0,050 [A] 
PS 03-09-02 
0,050=0,050 [B] 
PS 03-09-03 
0,050=0,050 [C] 
PS 03-09-04 
0,050=0,050 [D] 
PS 03-09-05 
0,010=0,010 [E] 
PS 03-09-06 
0,10=0,100 [F] 
PS 03-05-03 
0,050=0,050 [G] 
SO 03-06-01 
0,113=0,113 [H] 
SO 03-06-02 
1,660=1,660 [I] 
SO 03-12-02 
1,033=1,033 [J] 
SO 03-12-03 
0,899=0,899 [K] 
SO 03-12-04 
0,005=0,005 [L] 
SO 03-50-61 
0,060=0,060 [M] 
Celkem: A+B+C+D+E+F+G+H+I+J+K+L+M=4,130 [N]</t>
  </si>
  <si>
    <t>SO 03-12-01-2 
163,0=163,000 [A]</t>
  </si>
  <si>
    <t>SO 03-12-01-2 
4,50=4,500 [A] 
SO 03-15-06 
0,076=0,076 [C] 
SO 03-15-07 
0,150=0,150 [B] 
SO 03-15-04 
3,228=3,228 [D] 
Celkem: A+C+B+D=7,954 [E]</t>
  </si>
  <si>
    <t>SO 03-12-01-2 
0,50=0,500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</si>
</sst>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6" fillId="0" borderId="1" xfId="0" applyFont="1"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styles" Target="styles.xml" /><Relationship Id="rId50" Type="http://schemas.openxmlformats.org/officeDocument/2006/relationships/sharedStrings" Target="sharedStrings.xml" /><Relationship Id="rId5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88"/>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0+C10+C37+C86+C88</f>
      </c>
      <c s="1"/>
      <c s="1"/>
    </row>
    <row r="7" spans="1:5" ht="12.75" customHeight="1">
      <c r="A7" s="1"/>
      <c s="4" t="s">
        <v>5</v>
      </c>
      <c s="7">
        <f>0+E10+E37+E86+E88</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0+C11+C23</f>
      </c>
      <c s="20">
        <f>0+D11+D23</f>
      </c>
      <c s="20">
        <f>0+E11+E23</f>
      </c>
    </row>
    <row r="11" spans="1:5" ht="12.75" customHeight="1">
      <c r="A11" s="21" t="s">
        <v>53</v>
      </c>
      <c s="21" t="s">
        <v>23</v>
      </c>
      <c s="22">
        <f>0+C12+C15+C17+C21</f>
      </c>
      <c s="22">
        <f>0+D12+D15+D17+D21</f>
      </c>
      <c s="22">
        <f>0+E12+E15+E17+E21</f>
      </c>
    </row>
    <row r="12" spans="1:5" ht="12.75" customHeight="1">
      <c r="A12" s="21" t="s">
        <v>54</v>
      </c>
      <c s="21" t="s">
        <v>26</v>
      </c>
      <c s="22">
        <f>0+C13+C14</f>
      </c>
      <c s="22">
        <f>0+D13+D14</f>
      </c>
      <c s="22">
        <f>0+E13+E14</f>
      </c>
    </row>
    <row r="13" spans="1:5" ht="12.75" customHeight="1">
      <c r="A13" s="21" t="s">
        <v>55</v>
      </c>
      <c s="21" t="s">
        <v>35</v>
      </c>
      <c s="22">
        <f>'D.1_D.1.2_D.1.2.1_PS 03-14-01'!I3</f>
      </c>
      <c s="22">
        <f>'D.1_D.1.2_D.1.2.1_PS 03-14-01'!O2</f>
      </c>
      <c s="22">
        <f>C13+D13</f>
      </c>
    </row>
    <row r="14" spans="1:5" ht="12.75" customHeight="1">
      <c r="A14" s="21" t="s">
        <v>253</v>
      </c>
      <c s="21" t="s">
        <v>252</v>
      </c>
      <c s="22">
        <f>'D.1_D.1.2_D.1.2.1_PS 03-14-03'!I3</f>
      </c>
      <c s="22">
        <f>'D.1_D.1.2_D.1.2.1_PS 03-14-03'!O2</f>
      </c>
      <c s="22">
        <f>C14+D14</f>
      </c>
    </row>
    <row r="15" spans="1:5" ht="12.75" customHeight="1">
      <c r="A15" s="21" t="s">
        <v>287</v>
      </c>
      <c s="21" t="s">
        <v>284</v>
      </c>
      <c s="22">
        <f>0+C16</f>
      </c>
      <c s="22">
        <f>0+D16</f>
      </c>
      <c s="22">
        <f>0+E16</f>
      </c>
    </row>
    <row r="16" spans="1:5" ht="12.75" customHeight="1">
      <c r="A16" s="21" t="s">
        <v>288</v>
      </c>
      <c s="21" t="s">
        <v>286</v>
      </c>
      <c s="22">
        <f>'D.1_D.1.2_D.1.2.3_PS 03-14-02'!I3</f>
      </c>
      <c s="22">
        <f>'D.1_D.1.2_D.1.2.3_PS 03-14-02'!O2</f>
      </c>
      <c s="22">
        <f>C16+D16</f>
      </c>
    </row>
    <row r="17" spans="1:5" ht="12.75" customHeight="1">
      <c r="A17" s="21" t="s">
        <v>324</v>
      </c>
      <c s="21" t="s">
        <v>319</v>
      </c>
      <c s="22">
        <f>0+C18</f>
      </c>
      <c s="22">
        <f>0+D18</f>
      </c>
      <c s="22">
        <f>0+E18</f>
      </c>
    </row>
    <row r="18" spans="1:5" ht="12.75" customHeight="1">
      <c r="A18" s="21" t="s">
        <v>325</v>
      </c>
      <c s="21" t="s">
        <v>321</v>
      </c>
      <c s="22">
        <f>0+C19+C20</f>
      </c>
      <c s="22">
        <f>0+D19+D20</f>
      </c>
      <c s="22">
        <f>0+E19+E20</f>
      </c>
    </row>
    <row r="19" spans="1:5" ht="12.75" customHeight="1">
      <c r="A19" s="21" t="s">
        <v>326</v>
      </c>
      <c s="21" t="s">
        <v>321</v>
      </c>
      <c s="22">
        <f>'1.2.4_PS 03-14-04_PS 03-14-04.1'!I3</f>
      </c>
      <c s="22">
        <f>'1.2.4_PS 03-14-04_PS 03-14-04.1'!O2</f>
      </c>
      <c s="22">
        <f>C19+D19</f>
      </c>
    </row>
    <row r="20" spans="1:5" ht="12.75" customHeight="1">
      <c r="A20" s="21" t="s">
        <v>438</v>
      </c>
      <c s="21" t="s">
        <v>437</v>
      </c>
      <c s="22">
        <f>'1.2.4_PS 03-14-04_PS 03-14-04.2'!I3</f>
      </c>
      <c s="22">
        <f>'1.2.4_PS 03-14-04_PS 03-14-04.2'!O2</f>
      </c>
      <c s="22">
        <f>C20+D20</f>
      </c>
    </row>
    <row r="21" spans="1:5" ht="12.75" customHeight="1">
      <c r="A21" s="21" t="s">
        <v>487</v>
      </c>
      <c s="21" t="s">
        <v>484</v>
      </c>
      <c s="22">
        <f>0+C22</f>
      </c>
      <c s="22">
        <f>0+D22</f>
      </c>
      <c s="22">
        <f>0+E22</f>
      </c>
    </row>
    <row r="22" spans="1:5" ht="12.75" customHeight="1">
      <c r="A22" s="21" t="s">
        <v>488</v>
      </c>
      <c s="21" t="s">
        <v>486</v>
      </c>
      <c s="22">
        <f>'D.1_D.1.2_D.1.2.9_PS 03-14-06'!I3</f>
      </c>
      <c s="22">
        <f>'D.1_D.1.2_D.1.2.9_PS 03-14-06'!O2</f>
      </c>
      <c s="22">
        <f>C22+D22</f>
      </c>
    </row>
    <row r="23" spans="1:5" ht="12.75" customHeight="1">
      <c r="A23" s="21" t="s">
        <v>646</v>
      </c>
      <c s="21" t="s">
        <v>641</v>
      </c>
      <c s="22">
        <f>0+C24+C27+C31+C35</f>
      </c>
      <c s="22">
        <f>0+D24+D27+D31+D35</f>
      </c>
      <c s="22">
        <f>0+E24+E27+E31+E35</f>
      </c>
    </row>
    <row r="24" spans="1:5" ht="12.75" customHeight="1">
      <c r="A24" s="21" t="s">
        <v>647</v>
      </c>
      <c s="21" t="s">
        <v>643</v>
      </c>
      <c s="22">
        <f>0+C25+C26</f>
      </c>
      <c s="22">
        <f>0+D25+D26</f>
      </c>
      <c s="22">
        <f>0+E25+E26</f>
      </c>
    </row>
    <row r="25" spans="1:5" ht="12.75" customHeight="1">
      <c r="A25" s="21" t="s">
        <v>648</v>
      </c>
      <c s="21" t="s">
        <v>645</v>
      </c>
      <c s="22">
        <f>'D.1_D.1.3_D.1.3.1_PS 03-05-01'!I3</f>
      </c>
      <c s="22">
        <f>'D.1_D.1.3_D.1.3.1_PS 03-05-01'!O2</f>
      </c>
      <c s="22">
        <f>C25+D25</f>
      </c>
    </row>
    <row r="26" spans="1:5" ht="12.75" customHeight="1">
      <c r="A26" s="21" t="s">
        <v>806</v>
      </c>
      <c s="21" t="s">
        <v>805</v>
      </c>
      <c s="22">
        <f>'D.1_D.1.3_D.1.3.1_PS 03-05-02'!I3</f>
      </c>
      <c s="22">
        <f>'D.1_D.1.3_D.1.3.1_PS 03-05-02'!O2</f>
      </c>
      <c s="22">
        <f>C26+D26</f>
      </c>
    </row>
    <row r="27" spans="1:5" ht="12.75" customHeight="1">
      <c r="A27" s="21" t="s">
        <v>837</v>
      </c>
      <c s="21" t="s">
        <v>834</v>
      </c>
      <c s="22">
        <f>0+C28+C29+C30</f>
      </c>
      <c s="22">
        <f>0+D28+D29+D30</f>
      </c>
      <c s="22">
        <f>0+E28+E29+E30</f>
      </c>
    </row>
    <row r="28" spans="1:5" ht="12.75" customHeight="1">
      <c r="A28" s="21" t="s">
        <v>838</v>
      </c>
      <c s="21" t="s">
        <v>836</v>
      </c>
      <c s="22">
        <f>'D.1_D.1.3_D.1.3.2_PS 03-09-01'!I3</f>
      </c>
      <c s="22">
        <f>'D.1_D.1.3_D.1.3.2_PS 03-09-01'!O2</f>
      </c>
      <c s="22">
        <f>C28+D28</f>
      </c>
    </row>
    <row r="29" spans="1:5" ht="12.75" customHeight="1">
      <c r="A29" s="21" t="s">
        <v>977</v>
      </c>
      <c s="21" t="s">
        <v>976</v>
      </c>
      <c s="22">
        <f>'D.1_D.1.3_D.1.3.2_PS 03-09-02'!I3</f>
      </c>
      <c s="22">
        <f>'D.1_D.1.3_D.1.3.2_PS 03-09-02'!O2</f>
      </c>
      <c s="22">
        <f>C29+D29</f>
      </c>
    </row>
    <row r="30" spans="1:5" ht="12.75" customHeight="1">
      <c r="A30" s="21" t="s">
        <v>1047</v>
      </c>
      <c s="21" t="s">
        <v>1046</v>
      </c>
      <c s="22">
        <f>'D.1_D.1.3_D.1.3.2_PS 03-09-03'!I3</f>
      </c>
      <c s="22">
        <f>'D.1_D.1.3_D.1.3.2_PS 03-09-03'!O2</f>
      </c>
      <c s="22">
        <f>C30+D30</f>
      </c>
    </row>
    <row r="31" spans="1:5" ht="12.75" customHeight="1">
      <c r="A31" s="21" t="s">
        <v>1119</v>
      </c>
      <c s="21" t="s">
        <v>1116</v>
      </c>
      <c s="22">
        <f>0+C32+C33+C34</f>
      </c>
      <c s="22">
        <f>0+D32+D33+D34</f>
      </c>
      <c s="22">
        <f>0+E32+E33+E34</f>
      </c>
    </row>
    <row r="32" spans="1:5" ht="12.75" customHeight="1">
      <c r="A32" s="21" t="s">
        <v>1120</v>
      </c>
      <c s="21" t="s">
        <v>1118</v>
      </c>
      <c s="22">
        <f>'D.1_D.1.3_D.1.3.3_PS 03-09-04'!I3</f>
      </c>
      <c s="22">
        <f>'D.1_D.1.3_D.1.3.3_PS 03-09-04'!O2</f>
      </c>
      <c s="22">
        <f>C32+D32</f>
      </c>
    </row>
    <row r="33" spans="1:5" ht="12.75" customHeight="1">
      <c r="A33" s="21" t="s">
        <v>1173</v>
      </c>
      <c s="21" t="s">
        <v>1172</v>
      </c>
      <c s="22">
        <f>'D.1_D.1.3_D.1.3.3_PS 03-09-05'!I3</f>
      </c>
      <c s="22">
        <f>'D.1_D.1.3_D.1.3.3_PS 03-09-05'!O2</f>
      </c>
      <c s="22">
        <f>C33+D33</f>
      </c>
    </row>
    <row r="34" spans="1:5" ht="12.75" customHeight="1">
      <c r="A34" s="21" t="s">
        <v>1236</v>
      </c>
      <c s="21" t="s">
        <v>1235</v>
      </c>
      <c s="22">
        <f>'D.1_D.1.3_D.1.3.3_PS 03-09-06'!I3</f>
      </c>
      <c s="22">
        <f>'D.1_D.1.3_D.1.3.3_PS 03-09-06'!O2</f>
      </c>
      <c s="22">
        <f>C34+D34</f>
      </c>
    </row>
    <row r="35" spans="1:5" ht="12.75" customHeight="1">
      <c r="A35" s="21" t="s">
        <v>1271</v>
      </c>
      <c s="21" t="s">
        <v>1268</v>
      </c>
      <c s="22">
        <f>0+C36</f>
      </c>
      <c s="22">
        <f>0+D36</f>
      </c>
      <c s="22">
        <f>0+E36</f>
      </c>
    </row>
    <row r="36" spans="1:5" ht="12.75" customHeight="1">
      <c r="A36" s="21" t="s">
        <v>1272</v>
      </c>
      <c s="21" t="s">
        <v>1270</v>
      </c>
      <c s="22">
        <f>'D.1_D.1.3_D.1.3.5_PS 03-05-03'!I3</f>
      </c>
      <c s="22">
        <f>'D.1_D.1.3_D.1.3.5_PS 03-05-03'!O2</f>
      </c>
      <c s="22">
        <f>C36+D36</f>
      </c>
    </row>
    <row r="37" spans="1:5" ht="12.75" customHeight="1">
      <c r="A37" s="19" t="s">
        <v>1315</v>
      </c>
      <c s="19" t="s">
        <v>1316</v>
      </c>
      <c s="20">
        <f>0+C38+C47+C65+C82</f>
      </c>
      <c s="20">
        <f>0+D38+D47+D65+D82</f>
      </c>
      <c s="20">
        <f>0+E38+E47+E65+E82</f>
      </c>
    </row>
    <row r="38" spans="1:5" ht="12.75" customHeight="1">
      <c r="A38" s="21" t="s">
        <v>1323</v>
      </c>
      <c s="21" t="s">
        <v>1318</v>
      </c>
      <c s="22">
        <f>0+C39+C43+C45</f>
      </c>
      <c s="22">
        <f>0+D39+D43+D45</f>
      </c>
      <c s="22">
        <f>0+E39+E43+E45</f>
      </c>
    </row>
    <row r="39" spans="1:5" ht="12.75" customHeight="1">
      <c r="A39" s="21" t="s">
        <v>1324</v>
      </c>
      <c s="21" t="s">
        <v>1320</v>
      </c>
      <c s="22">
        <f>0+C40+C41+C42</f>
      </c>
      <c s="22">
        <f>0+D40+D41+D42</f>
      </c>
      <c s="22">
        <f>0+E40+E41+E42</f>
      </c>
    </row>
    <row r="40" spans="1:5" ht="12.75" customHeight="1">
      <c r="A40" s="21" t="s">
        <v>1325</v>
      </c>
      <c s="21" t="s">
        <v>1322</v>
      </c>
      <c s="22">
        <f>'D.2_D.2.1_D.2.1.6_SO 03-27-01'!I3</f>
      </c>
      <c s="22">
        <f>'D.2_D.2.1_D.2.1.6_SO 03-27-01'!O2</f>
      </c>
      <c s="22">
        <f>C40+D40</f>
      </c>
    </row>
    <row r="41" spans="1:5" ht="12.75" customHeight="1">
      <c r="A41" s="21" t="s">
        <v>1462</v>
      </c>
      <c s="21" t="s">
        <v>1461</v>
      </c>
      <c s="22">
        <f>'D.2_D.2.1_D.2.1.6_SO 03-27-02'!I3</f>
      </c>
      <c s="22">
        <f>'D.2_D.2.1_D.2.1.6_SO 03-27-02'!O2</f>
      </c>
      <c s="22">
        <f>C41+D41</f>
      </c>
    </row>
    <row r="42" spans="1:5" ht="12.75" customHeight="1">
      <c r="A42" s="21" t="s">
        <v>1528</v>
      </c>
      <c s="21" t="s">
        <v>1527</v>
      </c>
      <c s="22">
        <f>'D.2_D.2.1_D.2.1.6_SO 03-27-03'!I3</f>
      </c>
      <c s="22">
        <f>'D.2_D.2.1_D.2.1.6_SO 03-27-03'!O2</f>
      </c>
      <c s="22">
        <f>C42+D42</f>
      </c>
    </row>
    <row r="43" spans="1:5" ht="12.75" customHeight="1">
      <c r="A43" s="21" t="s">
        <v>1551</v>
      </c>
      <c s="21" t="s">
        <v>1548</v>
      </c>
      <c s="22">
        <f>0+C44</f>
      </c>
      <c s="22">
        <f>0+D44</f>
      </c>
      <c s="22">
        <f>0+E44</f>
      </c>
    </row>
    <row r="44" spans="1:5" ht="12.75" customHeight="1">
      <c r="A44" s="21" t="s">
        <v>1552</v>
      </c>
      <c s="21" t="s">
        <v>1550</v>
      </c>
      <c s="22">
        <f>'D.2_D.2.1_D.2.1.8_SO 03-18-01'!I3</f>
      </c>
      <c s="22">
        <f>'D.2_D.2.1_D.2.1.8_SO 03-18-01'!O2</f>
      </c>
      <c s="22">
        <f>C44+D44</f>
      </c>
    </row>
    <row r="45" spans="1:5" ht="12.75" customHeight="1">
      <c r="A45" s="21" t="s">
        <v>1691</v>
      </c>
      <c s="21" t="s">
        <v>1688</v>
      </c>
      <c s="22">
        <f>0+C46</f>
      </c>
      <c s="22">
        <f>0+D46</f>
      </c>
      <c s="22">
        <f>0+E46</f>
      </c>
    </row>
    <row r="46" spans="1:5" ht="12.75" customHeight="1">
      <c r="A46" s="21" t="s">
        <v>1692</v>
      </c>
      <c s="21" t="s">
        <v>1690</v>
      </c>
      <c s="22">
        <f>'D.2_D.2.1_D.2.1.9_SO 03-15-11'!I3</f>
      </c>
      <c s="22">
        <f>'D.2_D.2.1_D.2.1.9_SO 03-15-11'!O2</f>
      </c>
      <c s="22">
        <f>C46+D46</f>
      </c>
    </row>
    <row r="47" spans="1:5" ht="12.75" customHeight="1">
      <c r="A47" s="21" t="s">
        <v>1780</v>
      </c>
      <c s="21" t="s">
        <v>1775</v>
      </c>
      <c s="22">
        <f>0+C48+C60+C62</f>
      </c>
      <c s="22">
        <f>0+D48+D60+D62</f>
      </c>
      <c s="22">
        <f>0+E48+E60+E62</f>
      </c>
    </row>
    <row r="48" spans="1:5" ht="12.75" customHeight="1">
      <c r="A48" s="21" t="s">
        <v>1781</v>
      </c>
      <c s="21" t="s">
        <v>1777</v>
      </c>
      <c s="22">
        <f>0+C49+C50+C54</f>
      </c>
      <c s="22">
        <f>0+D49+D50+D54</f>
      </c>
      <c s="22">
        <f>0+E49+E50+E54</f>
      </c>
    </row>
    <row r="49" spans="1:5" ht="12.75" customHeight="1">
      <c r="A49" s="21" t="s">
        <v>1782</v>
      </c>
      <c s="21" t="s">
        <v>1779</v>
      </c>
      <c s="22">
        <f>'D.2_D.2.2_D.2.2.1_SO 03-15-01'!I3</f>
      </c>
      <c s="22">
        <f>'D.2_D.2.2_D.2.2.1_SO 03-15-01'!O2</f>
      </c>
      <c s="22">
        <f>C49+D49</f>
      </c>
    </row>
    <row r="50" spans="1:5" ht="12.75" customHeight="1">
      <c r="A50" s="21" t="s">
        <v>1944</v>
      </c>
      <c s="21" t="s">
        <v>1941</v>
      </c>
      <c s="22">
        <f>0+C51+C52+C53</f>
      </c>
      <c s="22">
        <f>0+D51+D52+D53</f>
      </c>
      <c s="22">
        <f>0+E51+E52+E53</f>
      </c>
    </row>
    <row r="51" spans="1:5" ht="12.75" customHeight="1">
      <c r="A51" s="21" t="s">
        <v>1945</v>
      </c>
      <c s="21" t="s">
        <v>1943</v>
      </c>
      <c s="22">
        <f>'2.2.1_SO 03-15-02_SO 03-15-02.1'!I3</f>
      </c>
      <c s="22">
        <f>'2.2.1_SO 03-15-02_SO 03-15-02.1'!O2</f>
      </c>
      <c s="22">
        <f>C51+D51</f>
      </c>
    </row>
    <row r="52" spans="1:5" ht="12.75" customHeight="1">
      <c r="A52" s="21" t="s">
        <v>2218</v>
      </c>
      <c s="21" t="s">
        <v>2217</v>
      </c>
      <c s="22">
        <f>'2.2.1_SO 03-15-02_SO 03-15-02.2'!I3</f>
      </c>
      <c s="22">
        <f>'2.2.1_SO 03-15-02_SO 03-15-02.2'!O2</f>
      </c>
      <c s="22">
        <f>C52+D52</f>
      </c>
    </row>
    <row r="53" spans="1:5" ht="12.75" customHeight="1">
      <c r="A53" s="21" t="s">
        <v>2320</v>
      </c>
      <c s="21" t="s">
        <v>2319</v>
      </c>
      <c s="22">
        <f>'2.2.1_SO 03-15-02_SO 03-15-02.3'!I3</f>
      </c>
      <c s="22">
        <f>'2.2.1_SO 03-15-02_SO 03-15-02.3'!O2</f>
      </c>
      <c s="22">
        <f>C53+D53</f>
      </c>
    </row>
    <row r="54" spans="1:5" ht="12.75" customHeight="1">
      <c r="A54" s="21" t="s">
        <v>2355</v>
      </c>
      <c s="21" t="s">
        <v>2352</v>
      </c>
      <c s="22">
        <f>0+C55+C56+C57+C58+C59</f>
      </c>
      <c s="22">
        <f>0+D55+D56+D57+D58+D59</f>
      </c>
      <c s="22">
        <f>0+E55+E56+E57+E58+E59</f>
      </c>
    </row>
    <row r="55" spans="1:5" ht="12.75" customHeight="1">
      <c r="A55" s="21" t="s">
        <v>2356</v>
      </c>
      <c s="21" t="s">
        <v>2354</v>
      </c>
      <c s="22">
        <f>'2.2.1_SO 03-15-05_SO 03-15-05.1'!I3</f>
      </c>
      <c s="22">
        <f>'2.2.1_SO 03-15-05_SO 03-15-05.1'!O2</f>
      </c>
      <c s="22">
        <f>C55+D55</f>
      </c>
    </row>
    <row r="56" spans="1:5" ht="12.75" customHeight="1">
      <c r="A56" s="21" t="s">
        <v>2449</v>
      </c>
      <c s="21" t="s">
        <v>2448</v>
      </c>
      <c s="22">
        <f>'2.2.1_SO 03-15-05_SO 03-15-05.2'!I3</f>
      </c>
      <c s="22">
        <f>'2.2.1_SO 03-15-05_SO 03-15-05.2'!O2</f>
      </c>
      <c s="22">
        <f>C56+D56</f>
      </c>
    </row>
    <row r="57" spans="1:5" ht="12.75" customHeight="1">
      <c r="A57" s="21" t="s">
        <v>2557</v>
      </c>
      <c s="21" t="s">
        <v>2556</v>
      </c>
      <c s="22">
        <f>'2.2.1_SO 03-15-05_SO 03-15-05.3'!I3</f>
      </c>
      <c s="22">
        <f>'2.2.1_SO 03-15-05_SO 03-15-05.3'!O2</f>
      </c>
      <c s="22">
        <f>C57+D57</f>
      </c>
    </row>
    <row r="58" spans="1:5" ht="12.75" customHeight="1">
      <c r="A58" s="21" t="s">
        <v>2670</v>
      </c>
      <c s="21" t="s">
        <v>2669</v>
      </c>
      <c s="22">
        <f>'2.2.1_SO 03-15-05_SO 03-15-05.4'!I3</f>
      </c>
      <c s="22">
        <f>'2.2.1_SO 03-15-05_SO 03-15-05.4'!O2</f>
      </c>
      <c s="22">
        <f>C58+D58</f>
      </c>
    </row>
    <row r="59" spans="1:5" ht="12.75" customHeight="1">
      <c r="A59" s="21" t="s">
        <v>2713</v>
      </c>
      <c s="21" t="s">
        <v>2712</v>
      </c>
      <c s="22">
        <f>'2.2.1_SO 03-15-05_SO 03-15-05.5'!I3</f>
      </c>
      <c s="22">
        <f>'2.2.1_SO 03-15-05_SO 03-15-05.5'!O2</f>
      </c>
      <c s="22">
        <f>C59+D59</f>
      </c>
    </row>
    <row r="60" spans="1:5" ht="12.75" customHeight="1">
      <c r="A60" s="21" t="s">
        <v>2727</v>
      </c>
      <c s="21" t="s">
        <v>2724</v>
      </c>
      <c s="22">
        <f>0+C61</f>
      </c>
      <c s="22">
        <f>0+D61</f>
      </c>
      <c s="22">
        <f>0+E61</f>
      </c>
    </row>
    <row r="61" spans="1:5" ht="12.75" customHeight="1">
      <c r="A61" s="21" t="s">
        <v>2728</v>
      </c>
      <c s="21" t="s">
        <v>2726</v>
      </c>
      <c s="22">
        <f>'D.2_D.2.2_D.2.2.5_SO 03-15-06'!I3</f>
      </c>
      <c s="22">
        <f>'D.2_D.2.2_D.2.2.5_SO 03-15-06'!O2</f>
      </c>
      <c s="22">
        <f>C61+D61</f>
      </c>
    </row>
    <row r="62" spans="1:5" ht="12.75" customHeight="1">
      <c r="A62" s="21" t="s">
        <v>2906</v>
      </c>
      <c s="21" t="s">
        <v>2903</v>
      </c>
      <c s="22">
        <f>0+C63+C64</f>
      </c>
      <c s="22">
        <f>0+D63+D64</f>
      </c>
      <c s="22">
        <f>0+E63+E64</f>
      </c>
    </row>
    <row r="63" spans="1:5" ht="12.75" customHeight="1">
      <c r="A63" s="21" t="s">
        <v>2907</v>
      </c>
      <c s="21" t="s">
        <v>2905</v>
      </c>
      <c s="22">
        <f>'D.2_D.2.2_D.2.2.6_SO 03-15-04'!I3</f>
      </c>
      <c s="22">
        <f>'D.2_D.2.2_D.2.2.6_SO 03-15-04'!O2</f>
      </c>
      <c s="22">
        <f>C63+D63</f>
      </c>
    </row>
    <row r="64" spans="1:5" ht="12.75" customHeight="1">
      <c r="A64" s="21" t="s">
        <v>3188</v>
      </c>
      <c s="21" t="s">
        <v>3187</v>
      </c>
      <c s="22">
        <f>'D.2_D.2.2_D.2.2.6_SO 03-15-07'!I3</f>
      </c>
      <c s="22">
        <f>'D.2_D.2.2_D.2.2.6_SO 03-15-07'!O2</f>
      </c>
      <c s="22">
        <f>C64+D64</f>
      </c>
    </row>
    <row r="65" spans="1:5" ht="12.75" customHeight="1">
      <c r="A65" s="21" t="s">
        <v>3326</v>
      </c>
      <c s="21" t="s">
        <v>3321</v>
      </c>
      <c s="22">
        <f>0+C66+C68+C77+C79</f>
      </c>
      <c s="22">
        <f>0+D66+D68+D77+D79</f>
      </c>
      <c s="22">
        <f>0+E66+E68+E77+E79</f>
      </c>
    </row>
    <row r="66" spans="1:5" ht="12.75" customHeight="1">
      <c r="A66" s="21" t="s">
        <v>3327</v>
      </c>
      <c s="21" t="s">
        <v>3323</v>
      </c>
      <c s="22">
        <f>0+C67</f>
      </c>
      <c s="22">
        <f>0+D67</f>
      </c>
      <c s="22">
        <f>0+E67</f>
      </c>
    </row>
    <row r="67" spans="1:5" ht="12.75" customHeight="1">
      <c r="A67" s="21" t="s">
        <v>3328</v>
      </c>
      <c s="21" t="s">
        <v>3325</v>
      </c>
      <c s="22">
        <f>'D.2_D.2.3_D.2.3.2_SO 03-15-03'!I3</f>
      </c>
      <c s="22">
        <f>'D.2_D.2.3_D.2.3.2_SO 03-15-03'!O2</f>
      </c>
      <c s="22">
        <f>C67+D67</f>
      </c>
    </row>
    <row r="68" spans="1:5" ht="12.75" customHeight="1">
      <c r="A68" s="21" t="s">
        <v>3470</v>
      </c>
      <c s="21" t="s">
        <v>3467</v>
      </c>
      <c s="22">
        <f>0+C69+C70+C71+C74+C75+C76</f>
      </c>
      <c s="22">
        <f>0+D69+D70+D71+D74+D75+D76</f>
      </c>
      <c s="22">
        <f>0+E69+E70+E71+E74+E75+E76</f>
      </c>
    </row>
    <row r="69" spans="1:5" ht="12.75" customHeight="1">
      <c r="A69" s="21" t="s">
        <v>3471</v>
      </c>
      <c s="21" t="s">
        <v>3469</v>
      </c>
      <c s="22">
        <f>'D.2_D.2.3_D.2.3.6_SO 03-06-01'!I3</f>
      </c>
      <c s="22">
        <f>'D.2_D.2.3_D.2.3.6_SO 03-06-01'!O2</f>
      </c>
      <c s="22">
        <f>C69+D69</f>
      </c>
    </row>
    <row r="70" spans="1:5" ht="12.75" customHeight="1">
      <c r="A70" s="21" t="s">
        <v>3613</v>
      </c>
      <c s="21" t="s">
        <v>3612</v>
      </c>
      <c s="22">
        <f>'D.2_D.2.3_D.2.3.6_SO 03-06-02'!I3</f>
      </c>
      <c s="22">
        <f>'D.2_D.2.3_D.2.3.6_SO 03-06-02'!O2</f>
      </c>
      <c s="22">
        <f>C70+D70</f>
      </c>
    </row>
    <row r="71" spans="1:5" ht="12.75" customHeight="1">
      <c r="A71" s="21" t="s">
        <v>3676</v>
      </c>
      <c s="21" t="s">
        <v>3673</v>
      </c>
      <c s="22">
        <f>0+C72+C73</f>
      </c>
      <c s="22">
        <f>0+D72+D73</f>
      </c>
      <c s="22">
        <f>0+E72+E73</f>
      </c>
    </row>
    <row r="72" spans="1:5" ht="12.75" customHeight="1">
      <c r="A72" s="21" t="s">
        <v>3677</v>
      </c>
      <c s="21" t="s">
        <v>3675</v>
      </c>
      <c s="22">
        <f>'2.3.6_SO 03-12-01_SO 03-12-01-1'!I3</f>
      </c>
      <c s="22">
        <f>'2.3.6_SO 03-12-01_SO 03-12-01-1'!O2</f>
      </c>
      <c s="22">
        <f>C72+D72</f>
      </c>
    </row>
    <row r="73" spans="1:5" ht="12.75" customHeight="1">
      <c r="A73" s="21" t="s">
        <v>3853</v>
      </c>
      <c s="21" t="s">
        <v>3852</v>
      </c>
      <c s="22">
        <f>'2.3.6_SO 03-12-01_SO 03-12-01-2'!I3</f>
      </c>
      <c s="22">
        <f>'2.3.6_SO 03-12-01_SO 03-12-01-2'!O2</f>
      </c>
      <c s="22">
        <f>C73+D73</f>
      </c>
    </row>
    <row r="74" spans="1:5" ht="12.75" customHeight="1">
      <c r="A74" s="21" t="s">
        <v>3995</v>
      </c>
      <c s="21" t="s">
        <v>3994</v>
      </c>
      <c s="22">
        <f>'D.2_D.2.3_D.2.3.6_SO 03-12-02'!I3</f>
      </c>
      <c s="22">
        <f>'D.2_D.2.3_D.2.3.6_SO 03-12-02'!O2</f>
      </c>
      <c s="22">
        <f>C74+D74</f>
      </c>
    </row>
    <row r="75" spans="1:5" ht="12.75" customHeight="1">
      <c r="A75" s="21" t="s">
        <v>4043</v>
      </c>
      <c s="21" t="s">
        <v>4042</v>
      </c>
      <c s="22">
        <f>'D.2_D.2.3_D.2.3.6_SO 03-12-03'!I3</f>
      </c>
      <c s="22">
        <f>'D.2_D.2.3_D.2.3.6_SO 03-12-03'!O2</f>
      </c>
      <c s="22">
        <f>C75+D75</f>
      </c>
    </row>
    <row r="76" spans="1:5" ht="12.75" customHeight="1">
      <c r="A76" s="21" t="s">
        <v>4108</v>
      </c>
      <c s="21" t="s">
        <v>4107</v>
      </c>
      <c s="22">
        <f>'D.2_D.2.3_D.2.3.6_SO 03-12-04'!I3</f>
      </c>
      <c s="22">
        <f>'D.2_D.2.3_D.2.3.6_SO 03-12-04'!O2</f>
      </c>
      <c s="22">
        <f>C76+D76</f>
      </c>
    </row>
    <row r="77" spans="1:5" ht="12.75" customHeight="1">
      <c r="A77" s="21" t="s">
        <v>4151</v>
      </c>
      <c s="21" t="s">
        <v>4148</v>
      </c>
      <c s="22">
        <f>0+C78</f>
      </c>
      <c s="22">
        <f>0+D78</f>
      </c>
      <c s="22">
        <f>0+E78</f>
      </c>
    </row>
    <row r="78" spans="1:5" ht="12.75" customHeight="1">
      <c r="A78" s="21" t="s">
        <v>4152</v>
      </c>
      <c s="21" t="s">
        <v>4150</v>
      </c>
      <c s="22">
        <f>'D.2_D.2.3_D.2.3.8_SO 03-06-60'!I3</f>
      </c>
      <c s="22">
        <f>'D.2_D.2.3_D.2.3.8_SO 03-06-60'!O2</f>
      </c>
      <c s="22">
        <f>C78+D78</f>
      </c>
    </row>
    <row r="79" spans="1:5" ht="12.75" customHeight="1">
      <c r="A79" s="21" t="s">
        <v>4204</v>
      </c>
      <c s="21" t="s">
        <v>4201</v>
      </c>
      <c s="22">
        <f>0+C80+C81</f>
      </c>
      <c s="22">
        <f>0+D80+D81</f>
      </c>
      <c s="22">
        <f>0+E80+E81</f>
      </c>
    </row>
    <row r="80" spans="1:5" ht="12.75" customHeight="1">
      <c r="A80" s="21" t="s">
        <v>4205</v>
      </c>
      <c s="21" t="s">
        <v>4203</v>
      </c>
      <c s="22">
        <f>'D.2_D.2.3_D.2.3.9_SO 03-50-61'!I3</f>
      </c>
      <c s="22">
        <f>'D.2_D.2.3_D.2.3.9_SO 03-50-61'!O2</f>
      </c>
      <c s="22">
        <f>C80+D80</f>
      </c>
    </row>
    <row r="81" spans="1:5" ht="12.75" customHeight="1">
      <c r="A81" s="21" t="s">
        <v>4280</v>
      </c>
      <c s="21" t="s">
        <v>4279</v>
      </c>
      <c s="22">
        <f>'D.2_D.2.3_D.2.3.9_SO 03-50-62'!I3</f>
      </c>
      <c s="22">
        <f>'D.2_D.2.3_D.2.3.9_SO 03-50-62'!O2</f>
      </c>
      <c s="22">
        <f>C81+D81</f>
      </c>
    </row>
    <row r="82" spans="1:5" ht="12.75" customHeight="1">
      <c r="A82" s="21" t="s">
        <v>4337</v>
      </c>
      <c s="21" t="s">
        <v>4332</v>
      </c>
      <c s="22">
        <f>0+C83</f>
      </c>
      <c s="22">
        <f>0+D83</f>
      </c>
      <c s="22">
        <f>0+E83</f>
      </c>
    </row>
    <row r="83" spans="1:5" ht="12.75" customHeight="1">
      <c r="A83" s="21" t="s">
        <v>4338</v>
      </c>
      <c s="21" t="s">
        <v>4334</v>
      </c>
      <c s="22">
        <f>0+C84+C85</f>
      </c>
      <c s="22">
        <f>0+D84+D85</f>
      </c>
      <c s="22">
        <f>0+E84+E85</f>
      </c>
    </row>
    <row r="84" spans="1:5" ht="12.75" customHeight="1">
      <c r="A84" s="21" t="s">
        <v>4339</v>
      </c>
      <c s="21" t="s">
        <v>4336</v>
      </c>
      <c s="22">
        <f>'D.2_D.2.4_D.2.4.1_SO 03-15-08'!I3</f>
      </c>
      <c s="22">
        <f>'D.2_D.2.4_D.2.4.1_SO 03-15-08'!O2</f>
      </c>
      <c s="22">
        <f>C84+D84</f>
      </c>
    </row>
    <row r="85" spans="1:5" ht="12.75" customHeight="1">
      <c r="A85" s="21" t="s">
        <v>4381</v>
      </c>
      <c s="21" t="s">
        <v>4380</v>
      </c>
      <c s="22">
        <f>'D.2_D.2.4_D.2.4.1_SO 03-15-09'!I3</f>
      </c>
      <c s="22">
        <f>'D.2_D.2.4_D.2.4.1_SO 03-15-09'!O2</f>
      </c>
      <c s="22">
        <f>C85+D85</f>
      </c>
    </row>
    <row r="86" spans="1:5" ht="12.75" customHeight="1">
      <c r="A86" s="19" t="s">
        <v>4515</v>
      </c>
      <c s="19" t="s">
        <v>4516</v>
      </c>
      <c s="20">
        <f>0+C87</f>
      </c>
      <c s="20">
        <f>0+D87</f>
      </c>
      <c s="20">
        <f>0+E87</f>
      </c>
    </row>
    <row r="87" spans="1:5" ht="12.75" customHeight="1">
      <c r="A87" s="21" t="s">
        <v>4518</v>
      </c>
      <c s="21" t="s">
        <v>4516</v>
      </c>
      <c s="22">
        <f>'H_SO 98-98'!I3</f>
      </c>
      <c s="22">
        <f>'H_SO 98-98'!O2</f>
      </c>
      <c s="22">
        <f>C87+D87</f>
      </c>
    </row>
    <row r="88" spans="1:5" ht="12.75" customHeight="1">
      <c r="A88" s="21" t="s">
        <v>4562</v>
      </c>
      <c s="21" t="s">
        <v>4563</v>
      </c>
      <c s="22">
        <f>'SO 90-90'!I3</f>
      </c>
      <c s="22">
        <f>'SO 90-90'!O2</f>
      </c>
      <c s="22">
        <f>C88+D88</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0+O11+O32+O157+O198+O247</f>
      </c>
      <c t="s">
        <v>32</v>
      </c>
    </row>
    <row r="3" spans="1:16" ht="15" customHeight="1">
      <c r="A3" t="s">
        <v>12</v>
      </c>
      <c s="12" t="s">
        <v>14</v>
      </c>
      <c s="13" t="s">
        <v>15</v>
      </c>
      <c s="1"/>
      <c s="14" t="s">
        <v>16</v>
      </c>
      <c s="1"/>
      <c s="9"/>
      <c s="8" t="s">
        <v>835</v>
      </c>
      <c s="43">
        <f>0+I11+I32+I157+I198+I247</f>
      </c>
      <c r="O3" t="s">
        <v>29</v>
      </c>
      <c t="s">
        <v>33</v>
      </c>
    </row>
    <row r="4" spans="1:16" ht="15" customHeight="1">
      <c r="A4" t="s">
        <v>17</v>
      </c>
      <c s="12" t="s">
        <v>18</v>
      </c>
      <c s="13" t="s">
        <v>19</v>
      </c>
      <c s="1"/>
      <c s="14" t="s">
        <v>20</v>
      </c>
      <c s="1"/>
      <c s="1"/>
      <c s="11"/>
      <c s="11"/>
      <c r="O4" t="s">
        <v>30</v>
      </c>
      <c t="s">
        <v>33</v>
      </c>
    </row>
    <row r="5" spans="1:16" ht="12.75" customHeight="1">
      <c r="A5" t="s">
        <v>21</v>
      </c>
      <c s="12" t="s">
        <v>18</v>
      </c>
      <c s="13" t="s">
        <v>640</v>
      </c>
      <c s="1"/>
      <c s="14" t="s">
        <v>641</v>
      </c>
      <c s="1"/>
      <c s="1"/>
      <c s="1"/>
      <c s="1"/>
      <c r="O5" t="s">
        <v>31</v>
      </c>
      <c t="s">
        <v>33</v>
      </c>
    </row>
    <row r="6" spans="1:9" ht="12.75" customHeight="1">
      <c r="A6" t="s">
        <v>24</v>
      </c>
      <c s="12" t="s">
        <v>18</v>
      </c>
      <c s="13" t="s">
        <v>833</v>
      </c>
      <c s="1"/>
      <c s="14" t="s">
        <v>834</v>
      </c>
      <c s="1"/>
      <c s="1"/>
      <c s="1"/>
      <c s="1"/>
    </row>
    <row r="7" spans="1:9" ht="12.75" customHeight="1">
      <c r="A7" t="s">
        <v>27</v>
      </c>
      <c s="16" t="s">
        <v>28</v>
      </c>
      <c s="17" t="s">
        <v>835</v>
      </c>
      <c s="6"/>
      <c s="18" t="s">
        <v>836</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839</v>
      </c>
      <c s="27"/>
      <c s="29" t="s">
        <v>840</v>
      </c>
      <c s="27"/>
      <c s="27"/>
      <c s="27"/>
      <c s="30">
        <f>0+Q11</f>
      </c>
      <c r="O11">
        <f>0+R11</f>
      </c>
      <c r="Q11">
        <f>0+I12+I16+I20+I24+I28</f>
      </c>
      <c>
        <f>0+O12+O16+O20+O24+O28</f>
      </c>
    </row>
    <row r="12" spans="1:16" ht="25.5">
      <c r="A12" s="26" t="s">
        <v>59</v>
      </c>
      <c s="31" t="s">
        <v>32</v>
      </c>
      <c s="31" t="s">
        <v>841</v>
      </c>
      <c s="26" t="s">
        <v>62</v>
      </c>
      <c s="32" t="s">
        <v>842</v>
      </c>
      <c s="33" t="s">
        <v>81</v>
      </c>
      <c s="34">
        <v>40</v>
      </c>
      <c s="35">
        <v>0</v>
      </c>
      <c s="35">
        <f>ROUND(ROUND(H12,2)*ROUND(G12,3),2)</f>
      </c>
      <c r="O12">
        <f>(I12*21)/100</f>
      </c>
      <c t="s">
        <v>33</v>
      </c>
    </row>
    <row r="13" spans="1:5" ht="12.75">
      <c r="A13" s="36" t="s">
        <v>65</v>
      </c>
      <c r="E13" s="37" t="s">
        <v>62</v>
      </c>
    </row>
    <row r="14" spans="1:5" ht="12.75">
      <c r="A14" s="38" t="s">
        <v>66</v>
      </c>
      <c r="E14" s="39" t="s">
        <v>843</v>
      </c>
    </row>
    <row r="15" spans="1:5" ht="38.25">
      <c r="A15" t="s">
        <v>67</v>
      </c>
      <c r="E15" s="37" t="s">
        <v>844</v>
      </c>
    </row>
    <row r="16" spans="1:16" ht="25.5">
      <c r="A16" s="26" t="s">
        <v>59</v>
      </c>
      <c s="31" t="s">
        <v>43</v>
      </c>
      <c s="31" t="s">
        <v>845</v>
      </c>
      <c s="26" t="s">
        <v>62</v>
      </c>
      <c s="32" t="s">
        <v>846</v>
      </c>
      <c s="33" t="s">
        <v>81</v>
      </c>
      <c s="34">
        <v>40</v>
      </c>
      <c s="35">
        <v>0</v>
      </c>
      <c s="35">
        <f>ROUND(ROUND(H16,2)*ROUND(G16,3),2)</f>
      </c>
      <c r="O16">
        <f>(I16*21)/100</f>
      </c>
      <c t="s">
        <v>33</v>
      </c>
    </row>
    <row r="17" spans="1:5" ht="12.75">
      <c r="A17" s="36" t="s">
        <v>65</v>
      </c>
      <c r="E17" s="37" t="s">
        <v>62</v>
      </c>
    </row>
    <row r="18" spans="1:5" ht="12.75">
      <c r="A18" s="38" t="s">
        <v>66</v>
      </c>
      <c r="E18" s="39" t="s">
        <v>843</v>
      </c>
    </row>
    <row r="19" spans="1:5" ht="38.25">
      <c r="A19" t="s">
        <v>67</v>
      </c>
      <c r="E19" s="37" t="s">
        <v>844</v>
      </c>
    </row>
    <row r="20" spans="1:16" ht="12.75">
      <c r="A20" s="26" t="s">
        <v>59</v>
      </c>
      <c s="31" t="s">
        <v>45</v>
      </c>
      <c s="31" t="s">
        <v>847</v>
      </c>
      <c s="26" t="s">
        <v>62</v>
      </c>
      <c s="32" t="s">
        <v>848</v>
      </c>
      <c s="33" t="s">
        <v>849</v>
      </c>
      <c s="34">
        <v>33</v>
      </c>
      <c s="35">
        <v>0</v>
      </c>
      <c s="35">
        <f>ROUND(ROUND(H20,2)*ROUND(G20,3),2)</f>
      </c>
      <c r="O20">
        <f>(I20*21)/100</f>
      </c>
      <c t="s">
        <v>33</v>
      </c>
    </row>
    <row r="21" spans="1:5" ht="12.75">
      <c r="A21" s="36" t="s">
        <v>65</v>
      </c>
      <c r="E21" s="37" t="s">
        <v>62</v>
      </c>
    </row>
    <row r="22" spans="1:5" ht="12.75">
      <c r="A22" s="38" t="s">
        <v>66</v>
      </c>
      <c r="E22" s="39" t="s">
        <v>843</v>
      </c>
    </row>
    <row r="23" spans="1:5" ht="76.5">
      <c r="A23" t="s">
        <v>67</v>
      </c>
      <c r="E23" s="37" t="s">
        <v>850</v>
      </c>
    </row>
    <row r="24" spans="1:16" ht="12.75">
      <c r="A24" s="26" t="s">
        <v>59</v>
      </c>
      <c s="31" t="s">
        <v>39</v>
      </c>
      <c s="31" t="s">
        <v>851</v>
      </c>
      <c s="26" t="s">
        <v>62</v>
      </c>
      <c s="32" t="s">
        <v>852</v>
      </c>
      <c s="33" t="s">
        <v>71</v>
      </c>
      <c s="34">
        <v>80</v>
      </c>
      <c s="35">
        <v>0</v>
      </c>
      <c s="35">
        <f>ROUND(ROUND(H24,2)*ROUND(G24,3),2)</f>
      </c>
      <c r="O24">
        <f>(I24*21)/100</f>
      </c>
      <c t="s">
        <v>33</v>
      </c>
    </row>
    <row r="25" spans="1:5" ht="12.75">
      <c r="A25" s="36" t="s">
        <v>65</v>
      </c>
      <c r="E25" s="37" t="s">
        <v>62</v>
      </c>
    </row>
    <row r="26" spans="1:5" ht="12.75">
      <c r="A26" s="38" t="s">
        <v>66</v>
      </c>
      <c r="E26" s="39" t="s">
        <v>843</v>
      </c>
    </row>
    <row r="27" spans="1:5" ht="38.25">
      <c r="A27" t="s">
        <v>67</v>
      </c>
      <c r="E27" s="37" t="s">
        <v>853</v>
      </c>
    </row>
    <row r="28" spans="1:16" ht="12.75">
      <c r="A28" s="26" t="s">
        <v>59</v>
      </c>
      <c s="31" t="s">
        <v>33</v>
      </c>
      <c s="31" t="s">
        <v>854</v>
      </c>
      <c s="26" t="s">
        <v>62</v>
      </c>
      <c s="32" t="s">
        <v>855</v>
      </c>
      <c s="33" t="s">
        <v>71</v>
      </c>
      <c s="34">
        <v>80</v>
      </c>
      <c s="35">
        <v>0</v>
      </c>
      <c s="35">
        <f>ROUND(ROUND(H28,2)*ROUND(G28,3),2)</f>
      </c>
      <c r="O28">
        <f>(I28*21)/100</f>
      </c>
      <c t="s">
        <v>33</v>
      </c>
    </row>
    <row r="29" spans="1:5" ht="12.75">
      <c r="A29" s="36" t="s">
        <v>65</v>
      </c>
      <c r="E29" s="37" t="s">
        <v>62</v>
      </c>
    </row>
    <row r="30" spans="1:5" ht="12.75">
      <c r="A30" s="38" t="s">
        <v>66</v>
      </c>
      <c r="E30" s="39" t="s">
        <v>843</v>
      </c>
    </row>
    <row r="31" spans="1:5" ht="38.25">
      <c r="A31" t="s">
        <v>67</v>
      </c>
      <c r="E31" s="37" t="s">
        <v>853</v>
      </c>
    </row>
    <row r="32" spans="1:18" ht="12.75" customHeight="1">
      <c r="A32" s="6" t="s">
        <v>56</v>
      </c>
      <c s="6"/>
      <c s="41" t="s">
        <v>719</v>
      </c>
      <c s="6"/>
      <c s="29" t="s">
        <v>856</v>
      </c>
      <c s="6"/>
      <c s="6"/>
      <c s="6"/>
      <c s="42">
        <f>0+Q32</f>
      </c>
      <c r="O32">
        <f>0+R32</f>
      </c>
      <c r="Q32">
        <f>0+I33+I37+I41+I45+I49+I53+I57+I61+I65+I69+I73+I77+I81+I85+I89+I93+I97+I101+I105+I109+I113+I117+I121+I125+I129+I133+I137+I141+I145+I149+I153</f>
      </c>
      <c>
        <f>0+O33+O37+O41+O45+O49+O53+O57+O61+O65+O69+O73+O77+O81+O85+O89+O93+O97+O101+O105+O109+O113+O117+O121+O125+O129+O133+O137+O141+O145+O149+O153</f>
      </c>
    </row>
    <row r="33" spans="1:16" ht="25.5">
      <c r="A33" s="26" t="s">
        <v>59</v>
      </c>
      <c s="31" t="s">
        <v>47</v>
      </c>
      <c s="31" t="s">
        <v>857</v>
      </c>
      <c s="26" t="s">
        <v>62</v>
      </c>
      <c s="32" t="s">
        <v>858</v>
      </c>
      <c s="33" t="s">
        <v>81</v>
      </c>
      <c s="34">
        <v>4</v>
      </c>
      <c s="35">
        <v>0</v>
      </c>
      <c s="35">
        <f>ROUND(ROUND(H33,2)*ROUND(G33,3),2)</f>
      </c>
      <c r="O33">
        <f>(I33*21)/100</f>
      </c>
      <c t="s">
        <v>33</v>
      </c>
    </row>
    <row r="34" spans="1:5" ht="12.75">
      <c r="A34" s="36" t="s">
        <v>65</v>
      </c>
      <c r="E34" s="37" t="s">
        <v>62</v>
      </c>
    </row>
    <row r="35" spans="1:5" ht="12.75">
      <c r="A35" s="38" t="s">
        <v>66</v>
      </c>
      <c r="E35" s="39" t="s">
        <v>843</v>
      </c>
    </row>
    <row r="36" spans="1:5" ht="51">
      <c r="A36" t="s">
        <v>67</v>
      </c>
      <c r="E36" s="37" t="s">
        <v>859</v>
      </c>
    </row>
    <row r="37" spans="1:16" ht="25.5">
      <c r="A37" s="26" t="s">
        <v>59</v>
      </c>
      <c s="31" t="s">
        <v>201</v>
      </c>
      <c s="31" t="s">
        <v>860</v>
      </c>
      <c s="26" t="s">
        <v>62</v>
      </c>
      <c s="32" t="s">
        <v>861</v>
      </c>
      <c s="33" t="s">
        <v>81</v>
      </c>
      <c s="34">
        <v>4</v>
      </c>
      <c s="35">
        <v>0</v>
      </c>
      <c s="35">
        <f>ROUND(ROUND(H37,2)*ROUND(G37,3),2)</f>
      </c>
      <c r="O37">
        <f>(I37*21)/100</f>
      </c>
      <c t="s">
        <v>33</v>
      </c>
    </row>
    <row r="38" spans="1:5" ht="12.75">
      <c r="A38" s="36" t="s">
        <v>65</v>
      </c>
      <c r="E38" s="37" t="s">
        <v>62</v>
      </c>
    </row>
    <row r="39" spans="1:5" ht="12.75">
      <c r="A39" s="38" t="s">
        <v>66</v>
      </c>
      <c r="E39" s="39" t="s">
        <v>843</v>
      </c>
    </row>
    <row r="40" spans="1:5" ht="51">
      <c r="A40" t="s">
        <v>67</v>
      </c>
      <c r="E40" s="37" t="s">
        <v>859</v>
      </c>
    </row>
    <row r="41" spans="1:16" ht="25.5">
      <c r="A41" s="26" t="s">
        <v>59</v>
      </c>
      <c s="31" t="s">
        <v>226</v>
      </c>
      <c s="31" t="s">
        <v>862</v>
      </c>
      <c s="26" t="s">
        <v>62</v>
      </c>
      <c s="32" t="s">
        <v>863</v>
      </c>
      <c s="33" t="s">
        <v>81</v>
      </c>
      <c s="34">
        <v>12</v>
      </c>
      <c s="35">
        <v>0</v>
      </c>
      <c s="35">
        <f>ROUND(ROUND(H41,2)*ROUND(G41,3),2)</f>
      </c>
      <c r="O41">
        <f>(I41*21)/100</f>
      </c>
      <c t="s">
        <v>33</v>
      </c>
    </row>
    <row r="42" spans="1:5" ht="12.75">
      <c r="A42" s="36" t="s">
        <v>65</v>
      </c>
      <c r="E42" s="37" t="s">
        <v>62</v>
      </c>
    </row>
    <row r="43" spans="1:5" ht="12.75">
      <c r="A43" s="38" t="s">
        <v>66</v>
      </c>
      <c r="E43" s="39" t="s">
        <v>843</v>
      </c>
    </row>
    <row r="44" spans="1:5" ht="51">
      <c r="A44" t="s">
        <v>67</v>
      </c>
      <c r="E44" s="37" t="s">
        <v>859</v>
      </c>
    </row>
    <row r="45" spans="1:16" ht="12.75">
      <c r="A45" s="26" t="s">
        <v>59</v>
      </c>
      <c s="31" t="s">
        <v>50</v>
      </c>
      <c s="31" t="s">
        <v>864</v>
      </c>
      <c s="26" t="s">
        <v>62</v>
      </c>
      <c s="32" t="s">
        <v>865</v>
      </c>
      <c s="33" t="s">
        <v>81</v>
      </c>
      <c s="34">
        <v>24</v>
      </c>
      <c s="35">
        <v>0</v>
      </c>
      <c s="35">
        <f>ROUND(ROUND(H45,2)*ROUND(G45,3),2)</f>
      </c>
      <c r="O45">
        <f>(I45*21)/100</f>
      </c>
      <c t="s">
        <v>33</v>
      </c>
    </row>
    <row r="46" spans="1:5" ht="12.75">
      <c r="A46" s="36" t="s">
        <v>65</v>
      </c>
      <c r="E46" s="37" t="s">
        <v>62</v>
      </c>
    </row>
    <row r="47" spans="1:5" ht="12.75">
      <c r="A47" s="38" t="s">
        <v>66</v>
      </c>
      <c r="E47" s="39" t="s">
        <v>843</v>
      </c>
    </row>
    <row r="48" spans="1:5" ht="51">
      <c r="A48" t="s">
        <v>67</v>
      </c>
      <c r="E48" s="37" t="s">
        <v>859</v>
      </c>
    </row>
    <row r="49" spans="1:16" ht="25.5">
      <c r="A49" s="26" t="s">
        <v>59</v>
      </c>
      <c s="31" t="s">
        <v>107</v>
      </c>
      <c s="31" t="s">
        <v>866</v>
      </c>
      <c s="26" t="s">
        <v>62</v>
      </c>
      <c s="32" t="s">
        <v>867</v>
      </c>
      <c s="33" t="s">
        <v>81</v>
      </c>
      <c s="34">
        <v>4</v>
      </c>
      <c s="35">
        <v>0</v>
      </c>
      <c s="35">
        <f>ROUND(ROUND(H49,2)*ROUND(G49,3),2)</f>
      </c>
      <c r="O49">
        <f>(I49*21)/100</f>
      </c>
      <c t="s">
        <v>33</v>
      </c>
    </row>
    <row r="50" spans="1:5" ht="12.75">
      <c r="A50" s="36" t="s">
        <v>65</v>
      </c>
      <c r="E50" s="37" t="s">
        <v>62</v>
      </c>
    </row>
    <row r="51" spans="1:5" ht="12.75">
      <c r="A51" s="38" t="s">
        <v>66</v>
      </c>
      <c r="E51" s="39" t="s">
        <v>843</v>
      </c>
    </row>
    <row r="52" spans="1:5" ht="51">
      <c r="A52" t="s">
        <v>67</v>
      </c>
      <c r="E52" s="37" t="s">
        <v>859</v>
      </c>
    </row>
    <row r="53" spans="1:16" ht="25.5">
      <c r="A53" s="26" t="s">
        <v>59</v>
      </c>
      <c s="31" t="s">
        <v>110</v>
      </c>
      <c s="31" t="s">
        <v>868</v>
      </c>
      <c s="26" t="s">
        <v>62</v>
      </c>
      <c s="32" t="s">
        <v>869</v>
      </c>
      <c s="33" t="s">
        <v>81</v>
      </c>
      <c s="34">
        <v>4</v>
      </c>
      <c s="35">
        <v>0</v>
      </c>
      <c s="35">
        <f>ROUND(ROUND(H53,2)*ROUND(G53,3),2)</f>
      </c>
      <c r="O53">
        <f>(I53*21)/100</f>
      </c>
      <c t="s">
        <v>33</v>
      </c>
    </row>
    <row r="54" spans="1:5" ht="12.75">
      <c r="A54" s="36" t="s">
        <v>65</v>
      </c>
      <c r="E54" s="37" t="s">
        <v>62</v>
      </c>
    </row>
    <row r="55" spans="1:5" ht="12.75">
      <c r="A55" s="38" t="s">
        <v>66</v>
      </c>
      <c r="E55" s="39" t="s">
        <v>843</v>
      </c>
    </row>
    <row r="56" spans="1:5" ht="51">
      <c r="A56" t="s">
        <v>67</v>
      </c>
      <c r="E56" s="37" t="s">
        <v>859</v>
      </c>
    </row>
    <row r="57" spans="1:16" ht="25.5">
      <c r="A57" s="26" t="s">
        <v>59</v>
      </c>
      <c s="31" t="s">
        <v>113</v>
      </c>
      <c s="31" t="s">
        <v>870</v>
      </c>
      <c s="26" t="s">
        <v>62</v>
      </c>
      <c s="32" t="s">
        <v>871</v>
      </c>
      <c s="33" t="s">
        <v>81</v>
      </c>
      <c s="34">
        <v>4</v>
      </c>
      <c s="35">
        <v>0</v>
      </c>
      <c s="35">
        <f>ROUND(ROUND(H57,2)*ROUND(G57,3),2)</f>
      </c>
      <c r="O57">
        <f>(I57*21)/100</f>
      </c>
      <c t="s">
        <v>33</v>
      </c>
    </row>
    <row r="58" spans="1:5" ht="12.75">
      <c r="A58" s="36" t="s">
        <v>65</v>
      </c>
      <c r="E58" s="37" t="s">
        <v>62</v>
      </c>
    </row>
    <row r="59" spans="1:5" ht="12.75">
      <c r="A59" s="38" t="s">
        <v>66</v>
      </c>
      <c r="E59" s="39" t="s">
        <v>843</v>
      </c>
    </row>
    <row r="60" spans="1:5" ht="51">
      <c r="A60" t="s">
        <v>67</v>
      </c>
      <c r="E60" s="37" t="s">
        <v>859</v>
      </c>
    </row>
    <row r="61" spans="1:16" ht="25.5">
      <c r="A61" s="26" t="s">
        <v>59</v>
      </c>
      <c s="31" t="s">
        <v>116</v>
      </c>
      <c s="31" t="s">
        <v>872</v>
      </c>
      <c s="26" t="s">
        <v>62</v>
      </c>
      <c s="32" t="s">
        <v>873</v>
      </c>
      <c s="33" t="s">
        <v>81</v>
      </c>
      <c s="34">
        <v>12</v>
      </c>
      <c s="35">
        <v>0</v>
      </c>
      <c s="35">
        <f>ROUND(ROUND(H61,2)*ROUND(G61,3),2)</f>
      </c>
      <c r="O61">
        <f>(I61*21)/100</f>
      </c>
      <c t="s">
        <v>33</v>
      </c>
    </row>
    <row r="62" spans="1:5" ht="12.75">
      <c r="A62" s="36" t="s">
        <v>65</v>
      </c>
      <c r="E62" s="37" t="s">
        <v>62</v>
      </c>
    </row>
    <row r="63" spans="1:5" ht="12.75">
      <c r="A63" s="38" t="s">
        <v>66</v>
      </c>
      <c r="E63" s="39" t="s">
        <v>843</v>
      </c>
    </row>
    <row r="64" spans="1:5" ht="51">
      <c r="A64" t="s">
        <v>67</v>
      </c>
      <c r="E64" s="37" t="s">
        <v>859</v>
      </c>
    </row>
    <row r="65" spans="1:16" ht="25.5">
      <c r="A65" s="26" t="s">
        <v>59</v>
      </c>
      <c s="31" t="s">
        <v>119</v>
      </c>
      <c s="31" t="s">
        <v>874</v>
      </c>
      <c s="26" t="s">
        <v>62</v>
      </c>
      <c s="32" t="s">
        <v>875</v>
      </c>
      <c s="33" t="s">
        <v>81</v>
      </c>
      <c s="34">
        <v>6</v>
      </c>
      <c s="35">
        <v>0</v>
      </c>
      <c s="35">
        <f>ROUND(ROUND(H65,2)*ROUND(G65,3),2)</f>
      </c>
      <c r="O65">
        <f>(I65*21)/100</f>
      </c>
      <c t="s">
        <v>33</v>
      </c>
    </row>
    <row r="66" spans="1:5" ht="12.75">
      <c r="A66" s="36" t="s">
        <v>65</v>
      </c>
      <c r="E66" s="37" t="s">
        <v>62</v>
      </c>
    </row>
    <row r="67" spans="1:5" ht="12.75">
      <c r="A67" s="38" t="s">
        <v>66</v>
      </c>
      <c r="E67" s="39" t="s">
        <v>843</v>
      </c>
    </row>
    <row r="68" spans="1:5" ht="51">
      <c r="A68" t="s">
        <v>67</v>
      </c>
      <c r="E68" s="37" t="s">
        <v>859</v>
      </c>
    </row>
    <row r="69" spans="1:16" ht="25.5">
      <c r="A69" s="26" t="s">
        <v>59</v>
      </c>
      <c s="31" t="s">
        <v>122</v>
      </c>
      <c s="31" t="s">
        <v>876</v>
      </c>
      <c s="26" t="s">
        <v>62</v>
      </c>
      <c s="32" t="s">
        <v>877</v>
      </c>
      <c s="33" t="s">
        <v>81</v>
      </c>
      <c s="34">
        <v>12</v>
      </c>
      <c s="35">
        <v>0</v>
      </c>
      <c s="35">
        <f>ROUND(ROUND(H69,2)*ROUND(G69,3),2)</f>
      </c>
      <c r="O69">
        <f>(I69*21)/100</f>
      </c>
      <c t="s">
        <v>33</v>
      </c>
    </row>
    <row r="70" spans="1:5" ht="12.75">
      <c r="A70" s="36" t="s">
        <v>65</v>
      </c>
      <c r="E70" s="37" t="s">
        <v>62</v>
      </c>
    </row>
    <row r="71" spans="1:5" ht="12.75">
      <c r="A71" s="38" t="s">
        <v>66</v>
      </c>
      <c r="E71" s="39" t="s">
        <v>843</v>
      </c>
    </row>
    <row r="72" spans="1:5" ht="51">
      <c r="A72" t="s">
        <v>67</v>
      </c>
      <c r="E72" s="37" t="s">
        <v>859</v>
      </c>
    </row>
    <row r="73" spans="1:16" ht="25.5">
      <c r="A73" s="26" t="s">
        <v>59</v>
      </c>
      <c s="31" t="s">
        <v>125</v>
      </c>
      <c s="31" t="s">
        <v>878</v>
      </c>
      <c s="26" t="s">
        <v>62</v>
      </c>
      <c s="32" t="s">
        <v>879</v>
      </c>
      <c s="33" t="s">
        <v>81</v>
      </c>
      <c s="34">
        <v>9</v>
      </c>
      <c s="35">
        <v>0</v>
      </c>
      <c s="35">
        <f>ROUND(ROUND(H73,2)*ROUND(G73,3),2)</f>
      </c>
      <c r="O73">
        <f>(I73*21)/100</f>
      </c>
      <c t="s">
        <v>33</v>
      </c>
    </row>
    <row r="74" spans="1:5" ht="12.75">
      <c r="A74" s="36" t="s">
        <v>65</v>
      </c>
      <c r="E74" s="37" t="s">
        <v>62</v>
      </c>
    </row>
    <row r="75" spans="1:5" ht="12.75">
      <c r="A75" s="38" t="s">
        <v>66</v>
      </c>
      <c r="E75" s="39" t="s">
        <v>843</v>
      </c>
    </row>
    <row r="76" spans="1:5" ht="51">
      <c r="A76" t="s">
        <v>67</v>
      </c>
      <c r="E76" s="37" t="s">
        <v>859</v>
      </c>
    </row>
    <row r="77" spans="1:16" ht="25.5">
      <c r="A77" s="26" t="s">
        <v>59</v>
      </c>
      <c s="31" t="s">
        <v>128</v>
      </c>
      <c s="31" t="s">
        <v>880</v>
      </c>
      <c s="26" t="s">
        <v>62</v>
      </c>
      <c s="32" t="s">
        <v>881</v>
      </c>
      <c s="33" t="s">
        <v>81</v>
      </c>
      <c s="34">
        <v>15</v>
      </c>
      <c s="35">
        <v>0</v>
      </c>
      <c s="35">
        <f>ROUND(ROUND(H77,2)*ROUND(G77,3),2)</f>
      </c>
      <c r="O77">
        <f>(I77*21)/100</f>
      </c>
      <c t="s">
        <v>33</v>
      </c>
    </row>
    <row r="78" spans="1:5" ht="12.75">
      <c r="A78" s="36" t="s">
        <v>65</v>
      </c>
      <c r="E78" s="37" t="s">
        <v>62</v>
      </c>
    </row>
    <row r="79" spans="1:5" ht="12.75">
      <c r="A79" s="38" t="s">
        <v>66</v>
      </c>
      <c r="E79" s="39" t="s">
        <v>843</v>
      </c>
    </row>
    <row r="80" spans="1:5" ht="51">
      <c r="A80" t="s">
        <v>67</v>
      </c>
      <c r="E80" s="37" t="s">
        <v>859</v>
      </c>
    </row>
    <row r="81" spans="1:16" ht="25.5">
      <c r="A81" s="26" t="s">
        <v>59</v>
      </c>
      <c s="31" t="s">
        <v>131</v>
      </c>
      <c s="31" t="s">
        <v>882</v>
      </c>
      <c s="26" t="s">
        <v>62</v>
      </c>
      <c s="32" t="s">
        <v>883</v>
      </c>
      <c s="33" t="s">
        <v>81</v>
      </c>
      <c s="34">
        <v>6</v>
      </c>
      <c s="35">
        <v>0</v>
      </c>
      <c s="35">
        <f>ROUND(ROUND(H81,2)*ROUND(G81,3),2)</f>
      </c>
      <c r="O81">
        <f>(I81*21)/100</f>
      </c>
      <c t="s">
        <v>33</v>
      </c>
    </row>
    <row r="82" spans="1:5" ht="12.75">
      <c r="A82" s="36" t="s">
        <v>65</v>
      </c>
      <c r="E82" s="37" t="s">
        <v>62</v>
      </c>
    </row>
    <row r="83" spans="1:5" ht="12.75">
      <c r="A83" s="38" t="s">
        <v>66</v>
      </c>
      <c r="E83" s="39" t="s">
        <v>843</v>
      </c>
    </row>
    <row r="84" spans="1:5" ht="51">
      <c r="A84" t="s">
        <v>67</v>
      </c>
      <c r="E84" s="37" t="s">
        <v>859</v>
      </c>
    </row>
    <row r="85" spans="1:16" ht="25.5">
      <c r="A85" s="26" t="s">
        <v>59</v>
      </c>
      <c s="31" t="s">
        <v>134</v>
      </c>
      <c s="31" t="s">
        <v>884</v>
      </c>
      <c s="26" t="s">
        <v>62</v>
      </c>
      <c s="32" t="s">
        <v>885</v>
      </c>
      <c s="33" t="s">
        <v>81</v>
      </c>
      <c s="34">
        <v>6</v>
      </c>
      <c s="35">
        <v>0</v>
      </c>
      <c s="35">
        <f>ROUND(ROUND(H85,2)*ROUND(G85,3),2)</f>
      </c>
      <c r="O85">
        <f>(I85*21)/100</f>
      </c>
      <c t="s">
        <v>33</v>
      </c>
    </row>
    <row r="86" spans="1:5" ht="12.75">
      <c r="A86" s="36" t="s">
        <v>65</v>
      </c>
      <c r="E86" s="37" t="s">
        <v>62</v>
      </c>
    </row>
    <row r="87" spans="1:5" ht="12.75">
      <c r="A87" s="38" t="s">
        <v>66</v>
      </c>
      <c r="E87" s="39" t="s">
        <v>843</v>
      </c>
    </row>
    <row r="88" spans="1:5" ht="51">
      <c r="A88" t="s">
        <v>67</v>
      </c>
      <c r="E88" s="37" t="s">
        <v>859</v>
      </c>
    </row>
    <row r="89" spans="1:16" ht="25.5">
      <c r="A89" s="26" t="s">
        <v>59</v>
      </c>
      <c s="31" t="s">
        <v>137</v>
      </c>
      <c s="31" t="s">
        <v>886</v>
      </c>
      <c s="26" t="s">
        <v>62</v>
      </c>
      <c s="32" t="s">
        <v>887</v>
      </c>
      <c s="33" t="s">
        <v>81</v>
      </c>
      <c s="34">
        <v>24</v>
      </c>
      <c s="35">
        <v>0</v>
      </c>
      <c s="35">
        <f>ROUND(ROUND(H89,2)*ROUND(G89,3),2)</f>
      </c>
      <c r="O89">
        <f>(I89*21)/100</f>
      </c>
      <c t="s">
        <v>33</v>
      </c>
    </row>
    <row r="90" spans="1:5" ht="12.75">
      <c r="A90" s="36" t="s">
        <v>65</v>
      </c>
      <c r="E90" s="37" t="s">
        <v>62</v>
      </c>
    </row>
    <row r="91" spans="1:5" ht="12.75">
      <c r="A91" s="38" t="s">
        <v>66</v>
      </c>
      <c r="E91" s="39" t="s">
        <v>843</v>
      </c>
    </row>
    <row r="92" spans="1:5" ht="51">
      <c r="A92" t="s">
        <v>67</v>
      </c>
      <c r="E92" s="37" t="s">
        <v>859</v>
      </c>
    </row>
    <row r="93" spans="1:16" ht="25.5">
      <c r="A93" s="26" t="s">
        <v>59</v>
      </c>
      <c s="31" t="s">
        <v>140</v>
      </c>
      <c s="31" t="s">
        <v>888</v>
      </c>
      <c s="26" t="s">
        <v>62</v>
      </c>
      <c s="32" t="s">
        <v>887</v>
      </c>
      <c s="33" t="s">
        <v>81</v>
      </c>
      <c s="34">
        <v>6</v>
      </c>
      <c s="35">
        <v>0</v>
      </c>
      <c s="35">
        <f>ROUND(ROUND(H93,2)*ROUND(G93,3),2)</f>
      </c>
      <c r="O93">
        <f>(I93*21)/100</f>
      </c>
      <c t="s">
        <v>33</v>
      </c>
    </row>
    <row r="94" spans="1:5" ht="12.75">
      <c r="A94" s="36" t="s">
        <v>65</v>
      </c>
      <c r="E94" s="37" t="s">
        <v>62</v>
      </c>
    </row>
    <row r="95" spans="1:5" ht="12.75">
      <c r="A95" s="38" t="s">
        <v>66</v>
      </c>
      <c r="E95" s="39" t="s">
        <v>843</v>
      </c>
    </row>
    <row r="96" spans="1:5" ht="51">
      <c r="A96" t="s">
        <v>67</v>
      </c>
      <c r="E96" s="37" t="s">
        <v>859</v>
      </c>
    </row>
    <row r="97" spans="1:16" ht="25.5">
      <c r="A97" s="26" t="s">
        <v>59</v>
      </c>
      <c s="31" t="s">
        <v>143</v>
      </c>
      <c s="31" t="s">
        <v>889</v>
      </c>
      <c s="26" t="s">
        <v>62</v>
      </c>
      <c s="32" t="s">
        <v>890</v>
      </c>
      <c s="33" t="s">
        <v>81</v>
      </c>
      <c s="34">
        <v>12</v>
      </c>
      <c s="35">
        <v>0</v>
      </c>
      <c s="35">
        <f>ROUND(ROUND(H97,2)*ROUND(G97,3),2)</f>
      </c>
      <c r="O97">
        <f>(I97*21)/100</f>
      </c>
      <c t="s">
        <v>33</v>
      </c>
    </row>
    <row r="98" spans="1:5" ht="12.75">
      <c r="A98" s="36" t="s">
        <v>65</v>
      </c>
      <c r="E98" s="37" t="s">
        <v>62</v>
      </c>
    </row>
    <row r="99" spans="1:5" ht="12.75">
      <c r="A99" s="38" t="s">
        <v>66</v>
      </c>
      <c r="E99" s="39" t="s">
        <v>843</v>
      </c>
    </row>
    <row r="100" spans="1:5" ht="51">
      <c r="A100" t="s">
        <v>67</v>
      </c>
      <c r="E100" s="37" t="s">
        <v>859</v>
      </c>
    </row>
    <row r="101" spans="1:16" ht="25.5">
      <c r="A101" s="26" t="s">
        <v>59</v>
      </c>
      <c s="31" t="s">
        <v>146</v>
      </c>
      <c s="31" t="s">
        <v>891</v>
      </c>
      <c s="26" t="s">
        <v>62</v>
      </c>
      <c s="32" t="s">
        <v>892</v>
      </c>
      <c s="33" t="s">
        <v>81</v>
      </c>
      <c s="34">
        <v>6</v>
      </c>
      <c s="35">
        <v>0</v>
      </c>
      <c s="35">
        <f>ROUND(ROUND(H101,2)*ROUND(G101,3),2)</f>
      </c>
      <c r="O101">
        <f>(I101*21)/100</f>
      </c>
      <c t="s">
        <v>33</v>
      </c>
    </row>
    <row r="102" spans="1:5" ht="12.75">
      <c r="A102" s="36" t="s">
        <v>65</v>
      </c>
      <c r="E102" s="37" t="s">
        <v>62</v>
      </c>
    </row>
    <row r="103" spans="1:5" ht="12.75">
      <c r="A103" s="38" t="s">
        <v>66</v>
      </c>
      <c r="E103" s="39" t="s">
        <v>843</v>
      </c>
    </row>
    <row r="104" spans="1:5" ht="51">
      <c r="A104" t="s">
        <v>67</v>
      </c>
      <c r="E104" s="37" t="s">
        <v>859</v>
      </c>
    </row>
    <row r="105" spans="1:16" ht="25.5">
      <c r="A105" s="26" t="s">
        <v>59</v>
      </c>
      <c s="31" t="s">
        <v>146</v>
      </c>
      <c s="31" t="s">
        <v>891</v>
      </c>
      <c s="26" t="s">
        <v>39</v>
      </c>
      <c s="32" t="s">
        <v>893</v>
      </c>
      <c s="33" t="s">
        <v>81</v>
      </c>
      <c s="34">
        <v>6</v>
      </c>
      <c s="35">
        <v>0</v>
      </c>
      <c s="35">
        <f>ROUND(ROUND(H105,2)*ROUND(G105,3),2)</f>
      </c>
      <c r="O105">
        <f>(I105*21)/100</f>
      </c>
      <c t="s">
        <v>33</v>
      </c>
    </row>
    <row r="106" spans="1:5" ht="12.75">
      <c r="A106" s="36" t="s">
        <v>65</v>
      </c>
      <c r="E106" s="37" t="s">
        <v>62</v>
      </c>
    </row>
    <row r="107" spans="1:5" ht="12.75">
      <c r="A107" s="38" t="s">
        <v>66</v>
      </c>
      <c r="E107" s="39" t="s">
        <v>843</v>
      </c>
    </row>
    <row r="108" spans="1:5" ht="51">
      <c r="A108" t="s">
        <v>67</v>
      </c>
      <c r="E108" s="37" t="s">
        <v>859</v>
      </c>
    </row>
    <row r="109" spans="1:16" ht="25.5">
      <c r="A109" s="26" t="s">
        <v>59</v>
      </c>
      <c s="31" t="s">
        <v>149</v>
      </c>
      <c s="31" t="s">
        <v>894</v>
      </c>
      <c s="26" t="s">
        <v>62</v>
      </c>
      <c s="32" t="s">
        <v>895</v>
      </c>
      <c s="33" t="s">
        <v>81</v>
      </c>
      <c s="34">
        <v>24</v>
      </c>
      <c s="35">
        <v>0</v>
      </c>
      <c s="35">
        <f>ROUND(ROUND(H109,2)*ROUND(G109,3),2)</f>
      </c>
      <c r="O109">
        <f>(I109*21)/100</f>
      </c>
      <c t="s">
        <v>33</v>
      </c>
    </row>
    <row r="110" spans="1:5" ht="12.75">
      <c r="A110" s="36" t="s">
        <v>65</v>
      </c>
      <c r="E110" s="37" t="s">
        <v>62</v>
      </c>
    </row>
    <row r="111" spans="1:5" ht="12.75">
      <c r="A111" s="38" t="s">
        <v>66</v>
      </c>
      <c r="E111" s="39" t="s">
        <v>843</v>
      </c>
    </row>
    <row r="112" spans="1:5" ht="51">
      <c r="A112" t="s">
        <v>67</v>
      </c>
      <c r="E112" s="37" t="s">
        <v>859</v>
      </c>
    </row>
    <row r="113" spans="1:16" ht="25.5">
      <c r="A113" s="26" t="s">
        <v>59</v>
      </c>
      <c s="31" t="s">
        <v>152</v>
      </c>
      <c s="31" t="s">
        <v>896</v>
      </c>
      <c s="26" t="s">
        <v>62</v>
      </c>
      <c s="32" t="s">
        <v>897</v>
      </c>
      <c s="33" t="s">
        <v>81</v>
      </c>
      <c s="34">
        <v>6</v>
      </c>
      <c s="35">
        <v>0</v>
      </c>
      <c s="35">
        <f>ROUND(ROUND(H113,2)*ROUND(G113,3),2)</f>
      </c>
      <c r="O113">
        <f>(I113*21)/100</f>
      </c>
      <c t="s">
        <v>33</v>
      </c>
    </row>
    <row r="114" spans="1:5" ht="12.75">
      <c r="A114" s="36" t="s">
        <v>65</v>
      </c>
      <c r="E114" s="37" t="s">
        <v>62</v>
      </c>
    </row>
    <row r="115" spans="1:5" ht="12.75">
      <c r="A115" s="38" t="s">
        <v>66</v>
      </c>
      <c r="E115" s="39" t="s">
        <v>843</v>
      </c>
    </row>
    <row r="116" spans="1:5" ht="51">
      <c r="A116" t="s">
        <v>67</v>
      </c>
      <c r="E116" s="37" t="s">
        <v>859</v>
      </c>
    </row>
    <row r="117" spans="1:16" ht="25.5">
      <c r="A117" s="26" t="s">
        <v>59</v>
      </c>
      <c s="31" t="s">
        <v>155</v>
      </c>
      <c s="31" t="s">
        <v>898</v>
      </c>
      <c s="26" t="s">
        <v>62</v>
      </c>
      <c s="32" t="s">
        <v>899</v>
      </c>
      <c s="33" t="s">
        <v>81</v>
      </c>
      <c s="34">
        <v>6</v>
      </c>
      <c s="35">
        <v>0</v>
      </c>
      <c s="35">
        <f>ROUND(ROUND(H117,2)*ROUND(G117,3),2)</f>
      </c>
      <c r="O117">
        <f>(I117*21)/100</f>
      </c>
      <c t="s">
        <v>33</v>
      </c>
    </row>
    <row r="118" spans="1:5" ht="12.75">
      <c r="A118" s="36" t="s">
        <v>65</v>
      </c>
      <c r="E118" s="37" t="s">
        <v>62</v>
      </c>
    </row>
    <row r="119" spans="1:5" ht="12.75">
      <c r="A119" s="38" t="s">
        <v>66</v>
      </c>
      <c r="E119" s="39" t="s">
        <v>843</v>
      </c>
    </row>
    <row r="120" spans="1:5" ht="51">
      <c r="A120" t="s">
        <v>67</v>
      </c>
      <c r="E120" s="37" t="s">
        <v>859</v>
      </c>
    </row>
    <row r="121" spans="1:16" ht="25.5">
      <c r="A121" s="26" t="s">
        <v>59</v>
      </c>
      <c s="31" t="s">
        <v>158</v>
      </c>
      <c s="31" t="s">
        <v>900</v>
      </c>
      <c s="26" t="s">
        <v>62</v>
      </c>
      <c s="32" t="s">
        <v>901</v>
      </c>
      <c s="33" t="s">
        <v>81</v>
      </c>
      <c s="34">
        <v>24</v>
      </c>
      <c s="35">
        <v>0</v>
      </c>
      <c s="35">
        <f>ROUND(ROUND(H121,2)*ROUND(G121,3),2)</f>
      </c>
      <c r="O121">
        <f>(I121*21)/100</f>
      </c>
      <c t="s">
        <v>33</v>
      </c>
    </row>
    <row r="122" spans="1:5" ht="12.75">
      <c r="A122" s="36" t="s">
        <v>65</v>
      </c>
      <c r="E122" s="37" t="s">
        <v>62</v>
      </c>
    </row>
    <row r="123" spans="1:5" ht="12.75">
      <c r="A123" s="38" t="s">
        <v>66</v>
      </c>
      <c r="E123" s="39" t="s">
        <v>843</v>
      </c>
    </row>
    <row r="124" spans="1:5" ht="51">
      <c r="A124" t="s">
        <v>67</v>
      </c>
      <c r="E124" s="37" t="s">
        <v>859</v>
      </c>
    </row>
    <row r="125" spans="1:16" ht="25.5">
      <c r="A125" s="26" t="s">
        <v>59</v>
      </c>
      <c s="31" t="s">
        <v>161</v>
      </c>
      <c s="31" t="s">
        <v>902</v>
      </c>
      <c s="26" t="s">
        <v>62</v>
      </c>
      <c s="32" t="s">
        <v>903</v>
      </c>
      <c s="33" t="s">
        <v>81</v>
      </c>
      <c s="34">
        <v>12</v>
      </c>
      <c s="35">
        <v>0</v>
      </c>
      <c s="35">
        <f>ROUND(ROUND(H125,2)*ROUND(G125,3),2)</f>
      </c>
      <c r="O125">
        <f>(I125*21)/100</f>
      </c>
      <c t="s">
        <v>33</v>
      </c>
    </row>
    <row r="126" spans="1:5" ht="12.75">
      <c r="A126" s="36" t="s">
        <v>65</v>
      </c>
      <c r="E126" s="37" t="s">
        <v>62</v>
      </c>
    </row>
    <row r="127" spans="1:5" ht="12.75">
      <c r="A127" s="38" t="s">
        <v>66</v>
      </c>
      <c r="E127" s="39" t="s">
        <v>843</v>
      </c>
    </row>
    <row r="128" spans="1:5" ht="51">
      <c r="A128" t="s">
        <v>67</v>
      </c>
      <c r="E128" s="37" t="s">
        <v>859</v>
      </c>
    </row>
    <row r="129" spans="1:16" ht="25.5">
      <c r="A129" s="26" t="s">
        <v>59</v>
      </c>
      <c s="31" t="s">
        <v>164</v>
      </c>
      <c s="31" t="s">
        <v>904</v>
      </c>
      <c s="26" t="s">
        <v>62</v>
      </c>
      <c s="32" t="s">
        <v>905</v>
      </c>
      <c s="33" t="s">
        <v>81</v>
      </c>
      <c s="34">
        <v>72</v>
      </c>
      <c s="35">
        <v>0</v>
      </c>
      <c s="35">
        <f>ROUND(ROUND(H129,2)*ROUND(G129,3),2)</f>
      </c>
      <c r="O129">
        <f>(I129*21)/100</f>
      </c>
      <c t="s">
        <v>33</v>
      </c>
    </row>
    <row r="130" spans="1:5" ht="12.75">
      <c r="A130" s="36" t="s">
        <v>65</v>
      </c>
      <c r="E130" s="37" t="s">
        <v>62</v>
      </c>
    </row>
    <row r="131" spans="1:5" ht="12.75">
      <c r="A131" s="38" t="s">
        <v>66</v>
      </c>
      <c r="E131" s="39" t="s">
        <v>843</v>
      </c>
    </row>
    <row r="132" spans="1:5" ht="51">
      <c r="A132" t="s">
        <v>67</v>
      </c>
      <c r="E132" s="37" t="s">
        <v>859</v>
      </c>
    </row>
    <row r="133" spans="1:16" ht="12.75">
      <c r="A133" s="26" t="s">
        <v>59</v>
      </c>
      <c s="31" t="s">
        <v>167</v>
      </c>
      <c s="31" t="s">
        <v>906</v>
      </c>
      <c s="26" t="s">
        <v>62</v>
      </c>
      <c s="32" t="s">
        <v>907</v>
      </c>
      <c s="33" t="s">
        <v>81</v>
      </c>
      <c s="34">
        <v>96</v>
      </c>
      <c s="35">
        <v>0</v>
      </c>
      <c s="35">
        <f>ROUND(ROUND(H133,2)*ROUND(G133,3),2)</f>
      </c>
      <c r="O133">
        <f>(I133*21)/100</f>
      </c>
      <c t="s">
        <v>33</v>
      </c>
    </row>
    <row r="134" spans="1:5" ht="12.75">
      <c r="A134" s="36" t="s">
        <v>65</v>
      </c>
      <c r="E134" s="37" t="s">
        <v>62</v>
      </c>
    </row>
    <row r="135" spans="1:5" ht="12.75">
      <c r="A135" s="38" t="s">
        <v>66</v>
      </c>
      <c r="E135" s="39" t="s">
        <v>843</v>
      </c>
    </row>
    <row r="136" spans="1:5" ht="51">
      <c r="A136" t="s">
        <v>67</v>
      </c>
      <c r="E136" s="37" t="s">
        <v>859</v>
      </c>
    </row>
    <row r="137" spans="1:16" ht="25.5">
      <c r="A137" s="26" t="s">
        <v>59</v>
      </c>
      <c s="31" t="s">
        <v>205</v>
      </c>
      <c s="31" t="s">
        <v>908</v>
      </c>
      <c s="26" t="s">
        <v>62</v>
      </c>
      <c s="32" t="s">
        <v>909</v>
      </c>
      <c s="33" t="s">
        <v>81</v>
      </c>
      <c s="34">
        <v>54</v>
      </c>
      <c s="35">
        <v>0</v>
      </c>
      <c s="35">
        <f>ROUND(ROUND(H137,2)*ROUND(G137,3),2)</f>
      </c>
      <c r="O137">
        <f>(I137*21)/100</f>
      </c>
      <c t="s">
        <v>33</v>
      </c>
    </row>
    <row r="138" spans="1:5" ht="12.75">
      <c r="A138" s="36" t="s">
        <v>65</v>
      </c>
      <c r="E138" s="37" t="s">
        <v>62</v>
      </c>
    </row>
    <row r="139" spans="1:5" ht="12.75">
      <c r="A139" s="38" t="s">
        <v>66</v>
      </c>
      <c r="E139" s="39" t="s">
        <v>843</v>
      </c>
    </row>
    <row r="140" spans="1:5" ht="51">
      <c r="A140" t="s">
        <v>67</v>
      </c>
      <c r="E140" s="37" t="s">
        <v>859</v>
      </c>
    </row>
    <row r="141" spans="1:16" ht="25.5">
      <c r="A141" s="26" t="s">
        <v>59</v>
      </c>
      <c s="31" t="s">
        <v>171</v>
      </c>
      <c s="31" t="s">
        <v>910</v>
      </c>
      <c s="26" t="s">
        <v>62</v>
      </c>
      <c s="32" t="s">
        <v>911</v>
      </c>
      <c s="33" t="s">
        <v>81</v>
      </c>
      <c s="34">
        <v>24</v>
      </c>
      <c s="35">
        <v>0</v>
      </c>
      <c s="35">
        <f>ROUND(ROUND(H141,2)*ROUND(G141,3),2)</f>
      </c>
      <c r="O141">
        <f>(I141*21)/100</f>
      </c>
      <c t="s">
        <v>33</v>
      </c>
    </row>
    <row r="142" spans="1:5" ht="12.75">
      <c r="A142" s="36" t="s">
        <v>65</v>
      </c>
      <c r="E142" s="37" t="s">
        <v>62</v>
      </c>
    </row>
    <row r="143" spans="1:5" ht="12.75">
      <c r="A143" s="38" t="s">
        <v>66</v>
      </c>
      <c r="E143" s="39" t="s">
        <v>843</v>
      </c>
    </row>
    <row r="144" spans="1:5" ht="51">
      <c r="A144" t="s">
        <v>67</v>
      </c>
      <c r="E144" s="37" t="s">
        <v>859</v>
      </c>
    </row>
    <row r="145" spans="1:16" ht="25.5">
      <c r="A145" s="26" t="s">
        <v>59</v>
      </c>
      <c s="31" t="s">
        <v>174</v>
      </c>
      <c s="31" t="s">
        <v>912</v>
      </c>
      <c s="26" t="s">
        <v>62</v>
      </c>
      <c s="32" t="s">
        <v>913</v>
      </c>
      <c s="33" t="s">
        <v>81</v>
      </c>
      <c s="34">
        <v>3</v>
      </c>
      <c s="35">
        <v>0</v>
      </c>
      <c s="35">
        <f>ROUND(ROUND(H145,2)*ROUND(G145,3),2)</f>
      </c>
      <c r="O145">
        <f>(I145*21)/100</f>
      </c>
      <c t="s">
        <v>33</v>
      </c>
    </row>
    <row r="146" spans="1:5" ht="12.75">
      <c r="A146" s="36" t="s">
        <v>65</v>
      </c>
      <c r="E146" s="37" t="s">
        <v>62</v>
      </c>
    </row>
    <row r="147" spans="1:5" ht="12.75">
      <c r="A147" s="38" t="s">
        <v>66</v>
      </c>
      <c r="E147" s="39" t="s">
        <v>843</v>
      </c>
    </row>
    <row r="148" spans="1:5" ht="51">
      <c r="A148" t="s">
        <v>67</v>
      </c>
      <c r="E148" s="37" t="s">
        <v>859</v>
      </c>
    </row>
    <row r="149" spans="1:16" ht="25.5">
      <c r="A149" s="26" t="s">
        <v>59</v>
      </c>
      <c s="31" t="s">
        <v>177</v>
      </c>
      <c s="31" t="s">
        <v>914</v>
      </c>
      <c s="26" t="s">
        <v>62</v>
      </c>
      <c s="32" t="s">
        <v>915</v>
      </c>
      <c s="33" t="s">
        <v>81</v>
      </c>
      <c s="34">
        <v>48</v>
      </c>
      <c s="35">
        <v>0</v>
      </c>
      <c s="35">
        <f>ROUND(ROUND(H149,2)*ROUND(G149,3),2)</f>
      </c>
      <c r="O149">
        <f>(I149*21)/100</f>
      </c>
      <c t="s">
        <v>33</v>
      </c>
    </row>
    <row r="150" spans="1:5" ht="12.75">
      <c r="A150" s="36" t="s">
        <v>65</v>
      </c>
      <c r="E150" s="37" t="s">
        <v>62</v>
      </c>
    </row>
    <row r="151" spans="1:5" ht="12.75">
      <c r="A151" s="38" t="s">
        <v>66</v>
      </c>
      <c r="E151" s="39" t="s">
        <v>843</v>
      </c>
    </row>
    <row r="152" spans="1:5" ht="51">
      <c r="A152" t="s">
        <v>67</v>
      </c>
      <c r="E152" s="37" t="s">
        <v>859</v>
      </c>
    </row>
    <row r="153" spans="1:16" ht="25.5">
      <c r="A153" s="26" t="s">
        <v>59</v>
      </c>
      <c s="31" t="s">
        <v>180</v>
      </c>
      <c s="31" t="s">
        <v>916</v>
      </c>
      <c s="26" t="s">
        <v>62</v>
      </c>
      <c s="32" t="s">
        <v>917</v>
      </c>
      <c s="33" t="s">
        <v>81</v>
      </c>
      <c s="34">
        <v>12</v>
      </c>
      <c s="35">
        <v>0</v>
      </c>
      <c s="35">
        <f>ROUND(ROUND(H153,2)*ROUND(G153,3),2)</f>
      </c>
      <c r="O153">
        <f>(I153*21)/100</f>
      </c>
      <c t="s">
        <v>33</v>
      </c>
    </row>
    <row r="154" spans="1:5" ht="12.75">
      <c r="A154" s="36" t="s">
        <v>65</v>
      </c>
      <c r="E154" s="37" t="s">
        <v>62</v>
      </c>
    </row>
    <row r="155" spans="1:5" ht="12.75">
      <c r="A155" s="38" t="s">
        <v>66</v>
      </c>
      <c r="E155" s="39" t="s">
        <v>843</v>
      </c>
    </row>
    <row r="156" spans="1:5" ht="51">
      <c r="A156" t="s">
        <v>67</v>
      </c>
      <c r="E156" s="37" t="s">
        <v>859</v>
      </c>
    </row>
    <row r="157" spans="1:18" ht="12.75" customHeight="1">
      <c r="A157" s="6" t="s">
        <v>56</v>
      </c>
      <c s="6"/>
      <c s="41" t="s">
        <v>439</v>
      </c>
      <c s="6"/>
      <c s="29" t="s">
        <v>918</v>
      </c>
      <c s="6"/>
      <c s="6"/>
      <c s="6"/>
      <c s="42">
        <f>0+Q157</f>
      </c>
      <c r="O157">
        <f>0+R157</f>
      </c>
      <c r="Q157">
        <f>0+I158+I162+I166+I170+I174+I178+I182+I186+I190+I194</f>
      </c>
      <c>
        <f>0+O158+O162+O166+O170+O174+O178+O182+O186+O190+O194</f>
      </c>
    </row>
    <row r="158" spans="1:16" ht="12.75">
      <c r="A158" s="26" t="s">
        <v>59</v>
      </c>
      <c s="31" t="s">
        <v>52</v>
      </c>
      <c s="31" t="s">
        <v>919</v>
      </c>
      <c s="26" t="s">
        <v>62</v>
      </c>
      <c s="32" t="s">
        <v>920</v>
      </c>
      <c s="33" t="s">
        <v>81</v>
      </c>
      <c s="34">
        <v>4</v>
      </c>
      <c s="35">
        <v>0</v>
      </c>
      <c s="35">
        <f>ROUND(ROUND(H158,2)*ROUND(G158,3),2)</f>
      </c>
      <c r="O158">
        <f>(I158*21)/100</f>
      </c>
      <c t="s">
        <v>33</v>
      </c>
    </row>
    <row r="159" spans="1:5" ht="12.75">
      <c r="A159" s="36" t="s">
        <v>65</v>
      </c>
      <c r="E159" s="37" t="s">
        <v>62</v>
      </c>
    </row>
    <row r="160" spans="1:5" ht="12.75">
      <c r="A160" s="38" t="s">
        <v>66</v>
      </c>
      <c r="E160" s="39" t="s">
        <v>843</v>
      </c>
    </row>
    <row r="161" spans="1:5" ht="51">
      <c r="A161" t="s">
        <v>67</v>
      </c>
      <c r="E161" s="37" t="s">
        <v>921</v>
      </c>
    </row>
    <row r="162" spans="1:16" ht="25.5">
      <c r="A162" s="26" t="s">
        <v>59</v>
      </c>
      <c s="31" t="s">
        <v>231</v>
      </c>
      <c s="31" t="s">
        <v>922</v>
      </c>
      <c s="26" t="s">
        <v>62</v>
      </c>
      <c s="32" t="s">
        <v>923</v>
      </c>
      <c s="33" t="s">
        <v>81</v>
      </c>
      <c s="34">
        <v>8</v>
      </c>
      <c s="35">
        <v>0</v>
      </c>
      <c s="35">
        <f>ROUND(ROUND(H162,2)*ROUND(G162,3),2)</f>
      </c>
      <c r="O162">
        <f>(I162*21)/100</f>
      </c>
      <c t="s">
        <v>33</v>
      </c>
    </row>
    <row r="163" spans="1:5" ht="12.75">
      <c r="A163" s="36" t="s">
        <v>65</v>
      </c>
      <c r="E163" s="37" t="s">
        <v>62</v>
      </c>
    </row>
    <row r="164" spans="1:5" ht="12.75">
      <c r="A164" s="38" t="s">
        <v>66</v>
      </c>
      <c r="E164" s="39" t="s">
        <v>843</v>
      </c>
    </row>
    <row r="165" spans="1:5" ht="51">
      <c r="A165" t="s">
        <v>67</v>
      </c>
      <c r="E165" s="37" t="s">
        <v>921</v>
      </c>
    </row>
    <row r="166" spans="1:16" ht="25.5">
      <c r="A166" s="26" t="s">
        <v>59</v>
      </c>
      <c s="31" t="s">
        <v>234</v>
      </c>
      <c s="31" t="s">
        <v>776</v>
      </c>
      <c s="26" t="s">
        <v>62</v>
      </c>
      <c s="32" t="s">
        <v>777</v>
      </c>
      <c s="33" t="s">
        <v>81</v>
      </c>
      <c s="34">
        <v>1</v>
      </c>
      <c s="35">
        <v>0</v>
      </c>
      <c s="35">
        <f>ROUND(ROUND(H166,2)*ROUND(G166,3),2)</f>
      </c>
      <c r="O166">
        <f>(I166*21)/100</f>
      </c>
      <c t="s">
        <v>33</v>
      </c>
    </row>
    <row r="167" spans="1:5" ht="12.75">
      <c r="A167" s="36" t="s">
        <v>65</v>
      </c>
      <c r="E167" s="37" t="s">
        <v>62</v>
      </c>
    </row>
    <row r="168" spans="1:5" ht="12.75">
      <c r="A168" s="38" t="s">
        <v>66</v>
      </c>
      <c r="E168" s="39" t="s">
        <v>843</v>
      </c>
    </row>
    <row r="169" spans="1:5" ht="63.75">
      <c r="A169" t="s">
        <v>67</v>
      </c>
      <c r="E169" s="37" t="s">
        <v>924</v>
      </c>
    </row>
    <row r="170" spans="1:16" ht="38.25">
      <c r="A170" s="26" t="s">
        <v>59</v>
      </c>
      <c s="31" t="s">
        <v>237</v>
      </c>
      <c s="31" t="s">
        <v>780</v>
      </c>
      <c s="26" t="s">
        <v>62</v>
      </c>
      <c s="32" t="s">
        <v>781</v>
      </c>
      <c s="33" t="s">
        <v>81</v>
      </c>
      <c s="34">
        <v>30</v>
      </c>
      <c s="35">
        <v>0</v>
      </c>
      <c s="35">
        <f>ROUND(ROUND(H170,2)*ROUND(G170,3),2)</f>
      </c>
      <c r="O170">
        <f>(I170*21)/100</f>
      </c>
      <c t="s">
        <v>33</v>
      </c>
    </row>
    <row r="171" spans="1:5" ht="12.75">
      <c r="A171" s="36" t="s">
        <v>65</v>
      </c>
      <c r="E171" s="37" t="s">
        <v>62</v>
      </c>
    </row>
    <row r="172" spans="1:5" ht="12.75">
      <c r="A172" s="38" t="s">
        <v>66</v>
      </c>
      <c r="E172" s="39" t="s">
        <v>843</v>
      </c>
    </row>
    <row r="173" spans="1:5" ht="63.75">
      <c r="A173" t="s">
        <v>67</v>
      </c>
      <c r="E173" s="37" t="s">
        <v>924</v>
      </c>
    </row>
    <row r="174" spans="1:16" ht="25.5">
      <c r="A174" s="26" t="s">
        <v>59</v>
      </c>
      <c s="31" t="s">
        <v>240</v>
      </c>
      <c s="31" t="s">
        <v>338</v>
      </c>
      <c s="26" t="s">
        <v>62</v>
      </c>
      <c s="32" t="s">
        <v>339</v>
      </c>
      <c s="33" t="s">
        <v>81</v>
      </c>
      <c s="34">
        <v>1</v>
      </c>
      <c s="35">
        <v>0</v>
      </c>
      <c s="35">
        <f>ROUND(ROUND(H174,2)*ROUND(G174,3),2)</f>
      </c>
      <c r="O174">
        <f>(I174*21)/100</f>
      </c>
      <c t="s">
        <v>33</v>
      </c>
    </row>
    <row r="175" spans="1:5" ht="12.75">
      <c r="A175" s="36" t="s">
        <v>65</v>
      </c>
      <c r="E175" s="37" t="s">
        <v>62</v>
      </c>
    </row>
    <row r="176" spans="1:5" ht="12.75">
      <c r="A176" s="38" t="s">
        <v>66</v>
      </c>
      <c r="E176" s="39" t="s">
        <v>843</v>
      </c>
    </row>
    <row r="177" spans="1:5" ht="38.25">
      <c r="A177" t="s">
        <v>67</v>
      </c>
      <c r="E177" s="37" t="s">
        <v>925</v>
      </c>
    </row>
    <row r="178" spans="1:16" ht="12.75">
      <c r="A178" s="26" t="s">
        <v>59</v>
      </c>
      <c s="31" t="s">
        <v>243</v>
      </c>
      <c s="31" t="s">
        <v>926</v>
      </c>
      <c s="26" t="s">
        <v>62</v>
      </c>
      <c s="32" t="s">
        <v>927</v>
      </c>
      <c s="33" t="s">
        <v>81</v>
      </c>
      <c s="34">
        <v>1</v>
      </c>
      <c s="35">
        <v>0</v>
      </c>
      <c s="35">
        <f>ROUND(ROUND(H178,2)*ROUND(G178,3),2)</f>
      </c>
      <c r="O178">
        <f>(I178*21)/100</f>
      </c>
      <c t="s">
        <v>33</v>
      </c>
    </row>
    <row r="179" spans="1:5" ht="12.75">
      <c r="A179" s="36" t="s">
        <v>65</v>
      </c>
      <c r="E179" s="37" t="s">
        <v>62</v>
      </c>
    </row>
    <row r="180" spans="1:5" ht="12.75">
      <c r="A180" s="38" t="s">
        <v>66</v>
      </c>
      <c r="E180" s="39" t="s">
        <v>843</v>
      </c>
    </row>
    <row r="181" spans="1:5" ht="38.25">
      <c r="A181" t="s">
        <v>67</v>
      </c>
      <c r="E181" s="37" t="s">
        <v>928</v>
      </c>
    </row>
    <row r="182" spans="1:16" ht="12.75">
      <c r="A182" s="26" t="s">
        <v>59</v>
      </c>
      <c s="31" t="s">
        <v>246</v>
      </c>
      <c s="31" t="s">
        <v>784</v>
      </c>
      <c s="26" t="s">
        <v>62</v>
      </c>
      <c s="32" t="s">
        <v>785</v>
      </c>
      <c s="33" t="s">
        <v>204</v>
      </c>
      <c s="34">
        <v>200</v>
      </c>
      <c s="35">
        <v>0</v>
      </c>
      <c s="35">
        <f>ROUND(ROUND(H182,2)*ROUND(G182,3),2)</f>
      </c>
      <c r="O182">
        <f>(I182*21)/100</f>
      </c>
      <c t="s">
        <v>33</v>
      </c>
    </row>
    <row r="183" spans="1:5" ht="12.75">
      <c r="A183" s="36" t="s">
        <v>65</v>
      </c>
      <c r="E183" s="37" t="s">
        <v>62</v>
      </c>
    </row>
    <row r="184" spans="1:5" ht="12.75">
      <c r="A184" s="38" t="s">
        <v>66</v>
      </c>
      <c r="E184" s="39" t="s">
        <v>843</v>
      </c>
    </row>
    <row r="185" spans="1:5" ht="38.25">
      <c r="A185" t="s">
        <v>67</v>
      </c>
      <c r="E185" s="37" t="s">
        <v>929</v>
      </c>
    </row>
    <row r="186" spans="1:16" ht="12.75">
      <c r="A186" s="26" t="s">
        <v>59</v>
      </c>
      <c s="31" t="s">
        <v>60</v>
      </c>
      <c s="31" t="s">
        <v>791</v>
      </c>
      <c s="26" t="s">
        <v>62</v>
      </c>
      <c s="32" t="s">
        <v>792</v>
      </c>
      <c s="33" t="s">
        <v>204</v>
      </c>
      <c s="34">
        <v>72</v>
      </c>
      <c s="35">
        <v>0</v>
      </c>
      <c s="35">
        <f>ROUND(ROUND(H186,2)*ROUND(G186,3),2)</f>
      </c>
      <c r="O186">
        <f>(I186*21)/100</f>
      </c>
      <c t="s">
        <v>33</v>
      </c>
    </row>
    <row r="187" spans="1:5" ht="12.75">
      <c r="A187" s="36" t="s">
        <v>65</v>
      </c>
      <c r="E187" s="37" t="s">
        <v>62</v>
      </c>
    </row>
    <row r="188" spans="1:5" ht="12.75">
      <c r="A188" s="38" t="s">
        <v>66</v>
      </c>
      <c r="E188" s="39" t="s">
        <v>843</v>
      </c>
    </row>
    <row r="189" spans="1:5" ht="38.25">
      <c r="A189" t="s">
        <v>67</v>
      </c>
      <c r="E189" s="37" t="s">
        <v>930</v>
      </c>
    </row>
    <row r="190" spans="1:16" ht="12.75">
      <c r="A190" s="26" t="s">
        <v>59</v>
      </c>
      <c s="31" t="s">
        <v>68</v>
      </c>
      <c s="31" t="s">
        <v>441</v>
      </c>
      <c s="26" t="s">
        <v>62</v>
      </c>
      <c s="32" t="s">
        <v>442</v>
      </c>
      <c s="33" t="s">
        <v>204</v>
      </c>
      <c s="34">
        <v>16</v>
      </c>
      <c s="35">
        <v>0</v>
      </c>
      <c s="35">
        <f>ROUND(ROUND(H190,2)*ROUND(G190,3),2)</f>
      </c>
      <c r="O190">
        <f>(I190*21)/100</f>
      </c>
      <c t="s">
        <v>33</v>
      </c>
    </row>
    <row r="191" spans="1:5" ht="12.75">
      <c r="A191" s="36" t="s">
        <v>65</v>
      </c>
      <c r="E191" s="37" t="s">
        <v>62</v>
      </c>
    </row>
    <row r="192" spans="1:5" ht="12.75">
      <c r="A192" s="38" t="s">
        <v>66</v>
      </c>
      <c r="E192" s="39" t="s">
        <v>843</v>
      </c>
    </row>
    <row r="193" spans="1:5" ht="38.25">
      <c r="A193" t="s">
        <v>67</v>
      </c>
      <c r="E193" s="37" t="s">
        <v>931</v>
      </c>
    </row>
    <row r="194" spans="1:16" ht="12.75">
      <c r="A194" s="26" t="s">
        <v>59</v>
      </c>
      <c s="31" t="s">
        <v>183</v>
      </c>
      <c s="31" t="s">
        <v>932</v>
      </c>
      <c s="26" t="s">
        <v>62</v>
      </c>
      <c s="32" t="s">
        <v>933</v>
      </c>
      <c s="33" t="s">
        <v>934</v>
      </c>
      <c s="34">
        <v>1</v>
      </c>
      <c s="35">
        <v>0</v>
      </c>
      <c s="35">
        <f>ROUND(ROUND(H194,2)*ROUND(G194,3),2)</f>
      </c>
      <c r="O194">
        <f>(I194*21)/100</f>
      </c>
      <c t="s">
        <v>33</v>
      </c>
    </row>
    <row r="195" spans="1:5" ht="12.75">
      <c r="A195" s="36" t="s">
        <v>65</v>
      </c>
      <c r="E195" s="37" t="s">
        <v>62</v>
      </c>
    </row>
    <row r="196" spans="1:5" ht="12.75">
      <c r="A196" s="38" t="s">
        <v>66</v>
      </c>
      <c r="E196" s="39" t="s">
        <v>843</v>
      </c>
    </row>
    <row r="197" spans="1:5" ht="140.25">
      <c r="A197" t="s">
        <v>67</v>
      </c>
      <c r="E197" s="37" t="s">
        <v>935</v>
      </c>
    </row>
    <row r="198" spans="1:18" ht="12.75" customHeight="1">
      <c r="A198" s="6" t="s">
        <v>56</v>
      </c>
      <c s="6"/>
      <c s="41" t="s">
        <v>936</v>
      </c>
      <c s="6"/>
      <c s="29" t="s">
        <v>937</v>
      </c>
      <c s="6"/>
      <c s="6"/>
      <c s="6"/>
      <c s="42">
        <f>0+Q198</f>
      </c>
      <c r="O198">
        <f>0+R198</f>
      </c>
      <c r="Q198">
        <f>0+I199+I203+I207+I211+I215+I219+I223+I227+I231+I235+I239+I243</f>
      </c>
      <c>
        <f>0+O199+O203+O207+O211+O215+O219+O223+O227+O231+O235+O239+O243</f>
      </c>
    </row>
    <row r="199" spans="1:16" ht="25.5">
      <c r="A199" s="26" t="s">
        <v>59</v>
      </c>
      <c s="31" t="s">
        <v>72</v>
      </c>
      <c s="31" t="s">
        <v>938</v>
      </c>
      <c s="26" t="s">
        <v>62</v>
      </c>
      <c s="32" t="s">
        <v>939</v>
      </c>
      <c s="33" t="s">
        <v>81</v>
      </c>
      <c s="34">
        <v>1</v>
      </c>
      <c s="35">
        <v>0</v>
      </c>
      <c s="35">
        <f>ROUND(ROUND(H199,2)*ROUND(G199,3),2)</f>
      </c>
      <c r="O199">
        <f>(I199*21)/100</f>
      </c>
      <c t="s">
        <v>33</v>
      </c>
    </row>
    <row r="200" spans="1:5" ht="12.75">
      <c r="A200" s="36" t="s">
        <v>65</v>
      </c>
      <c r="E200" s="37" t="s">
        <v>62</v>
      </c>
    </row>
    <row r="201" spans="1:5" ht="12.75">
      <c r="A201" s="38" t="s">
        <v>66</v>
      </c>
      <c r="E201" s="39" t="s">
        <v>843</v>
      </c>
    </row>
    <row r="202" spans="1:5" ht="51">
      <c r="A202" t="s">
        <v>67</v>
      </c>
      <c r="E202" s="37" t="s">
        <v>940</v>
      </c>
    </row>
    <row r="203" spans="1:16" ht="12.75">
      <c r="A203" s="26" t="s">
        <v>59</v>
      </c>
      <c s="31" t="s">
        <v>75</v>
      </c>
      <c s="31" t="s">
        <v>941</v>
      </c>
      <c s="26" t="s">
        <v>62</v>
      </c>
      <c s="32" t="s">
        <v>942</v>
      </c>
      <c s="33" t="s">
        <v>81</v>
      </c>
      <c s="34">
        <v>2</v>
      </c>
      <c s="35">
        <v>0</v>
      </c>
      <c s="35">
        <f>ROUND(ROUND(H203,2)*ROUND(G203,3),2)</f>
      </c>
      <c r="O203">
        <f>(I203*21)/100</f>
      </c>
      <c t="s">
        <v>33</v>
      </c>
    </row>
    <row r="204" spans="1:5" ht="12.75">
      <c r="A204" s="36" t="s">
        <v>65</v>
      </c>
      <c r="E204" s="37" t="s">
        <v>62</v>
      </c>
    </row>
    <row r="205" spans="1:5" ht="12.75">
      <c r="A205" s="38" t="s">
        <v>66</v>
      </c>
      <c r="E205" s="39" t="s">
        <v>843</v>
      </c>
    </row>
    <row r="206" spans="1:5" ht="25.5">
      <c r="A206" t="s">
        <v>67</v>
      </c>
      <c r="E206" s="37" t="s">
        <v>943</v>
      </c>
    </row>
    <row r="207" spans="1:16" ht="12.75">
      <c r="A207" s="26" t="s">
        <v>59</v>
      </c>
      <c s="31" t="s">
        <v>78</v>
      </c>
      <c s="31" t="s">
        <v>944</v>
      </c>
      <c s="26" t="s">
        <v>62</v>
      </c>
      <c s="32" t="s">
        <v>945</v>
      </c>
      <c s="33" t="s">
        <v>81</v>
      </c>
      <c s="34">
        <v>1</v>
      </c>
      <c s="35">
        <v>0</v>
      </c>
      <c s="35">
        <f>ROUND(ROUND(H207,2)*ROUND(G207,3),2)</f>
      </c>
      <c r="O207">
        <f>(I207*21)/100</f>
      </c>
      <c t="s">
        <v>33</v>
      </c>
    </row>
    <row r="208" spans="1:5" ht="12.75">
      <c r="A208" s="36" t="s">
        <v>65</v>
      </c>
      <c r="E208" s="37" t="s">
        <v>62</v>
      </c>
    </row>
    <row r="209" spans="1:5" ht="12.75">
      <c r="A209" s="38" t="s">
        <v>66</v>
      </c>
      <c r="E209" s="39" t="s">
        <v>946</v>
      </c>
    </row>
    <row r="210" spans="1:5" ht="25.5">
      <c r="A210" t="s">
        <v>67</v>
      </c>
      <c r="E210" s="37" t="s">
        <v>943</v>
      </c>
    </row>
    <row r="211" spans="1:16" ht="12.75">
      <c r="A211" s="26" t="s">
        <v>59</v>
      </c>
      <c s="31" t="s">
        <v>82</v>
      </c>
      <c s="31" t="s">
        <v>947</v>
      </c>
      <c s="26" t="s">
        <v>62</v>
      </c>
      <c s="32" t="s">
        <v>948</v>
      </c>
      <c s="33" t="s">
        <v>81</v>
      </c>
      <c s="34">
        <v>1</v>
      </c>
      <c s="35">
        <v>0</v>
      </c>
      <c s="35">
        <f>ROUND(ROUND(H211,2)*ROUND(G211,3),2)</f>
      </c>
      <c r="O211">
        <f>(I211*21)/100</f>
      </c>
      <c t="s">
        <v>33</v>
      </c>
    </row>
    <row r="212" spans="1:5" ht="12.75">
      <c r="A212" s="36" t="s">
        <v>65</v>
      </c>
      <c r="E212" s="37" t="s">
        <v>62</v>
      </c>
    </row>
    <row r="213" spans="1:5" ht="12.75">
      <c r="A213" s="38" t="s">
        <v>66</v>
      </c>
      <c r="E213" s="39" t="s">
        <v>946</v>
      </c>
    </row>
    <row r="214" spans="1:5" ht="25.5">
      <c r="A214" t="s">
        <v>67</v>
      </c>
      <c r="E214" s="37" t="s">
        <v>943</v>
      </c>
    </row>
    <row r="215" spans="1:16" ht="12.75">
      <c r="A215" s="26" t="s">
        <v>59</v>
      </c>
      <c s="31" t="s">
        <v>85</v>
      </c>
      <c s="31" t="s">
        <v>949</v>
      </c>
      <c s="26" t="s">
        <v>62</v>
      </c>
      <c s="32" t="s">
        <v>950</v>
      </c>
      <c s="33" t="s">
        <v>81</v>
      </c>
      <c s="34">
        <v>1</v>
      </c>
      <c s="35">
        <v>0</v>
      </c>
      <c s="35">
        <f>ROUND(ROUND(H215,2)*ROUND(G215,3),2)</f>
      </c>
      <c r="O215">
        <f>(I215*21)/100</f>
      </c>
      <c t="s">
        <v>33</v>
      </c>
    </row>
    <row r="216" spans="1:5" ht="12.75">
      <c r="A216" s="36" t="s">
        <v>65</v>
      </c>
      <c r="E216" s="37" t="s">
        <v>62</v>
      </c>
    </row>
    <row r="217" spans="1:5" ht="12.75">
      <c r="A217" s="38" t="s">
        <v>66</v>
      </c>
      <c r="E217" s="39" t="s">
        <v>946</v>
      </c>
    </row>
    <row r="218" spans="1:5" ht="25.5">
      <c r="A218" t="s">
        <v>67</v>
      </c>
      <c r="E218" s="37" t="s">
        <v>943</v>
      </c>
    </row>
    <row r="219" spans="1:16" ht="12.75">
      <c r="A219" s="26" t="s">
        <v>59</v>
      </c>
      <c s="31" t="s">
        <v>88</v>
      </c>
      <c s="31" t="s">
        <v>951</v>
      </c>
      <c s="26" t="s">
        <v>62</v>
      </c>
      <c s="32" t="s">
        <v>952</v>
      </c>
      <c s="33" t="s">
        <v>225</v>
      </c>
      <c s="34">
        <v>100</v>
      </c>
      <c s="35">
        <v>0</v>
      </c>
      <c s="35">
        <f>ROUND(ROUND(H219,2)*ROUND(G219,3),2)</f>
      </c>
      <c r="O219">
        <f>(I219*21)/100</f>
      </c>
      <c t="s">
        <v>33</v>
      </c>
    </row>
    <row r="220" spans="1:5" ht="12.75">
      <c r="A220" s="36" t="s">
        <v>65</v>
      </c>
      <c r="E220" s="37" t="s">
        <v>62</v>
      </c>
    </row>
    <row r="221" spans="1:5" ht="12.75">
      <c r="A221" s="38" t="s">
        <v>66</v>
      </c>
      <c r="E221" s="39" t="s">
        <v>843</v>
      </c>
    </row>
    <row r="222" spans="1:5" ht="25.5">
      <c r="A222" t="s">
        <v>67</v>
      </c>
      <c r="E222" s="37" t="s">
        <v>953</v>
      </c>
    </row>
    <row r="223" spans="1:16" ht="12.75">
      <c r="A223" s="26" t="s">
        <v>59</v>
      </c>
      <c s="31" t="s">
        <v>91</v>
      </c>
      <c s="31" t="s">
        <v>954</v>
      </c>
      <c s="26" t="s">
        <v>62</v>
      </c>
      <c s="32" t="s">
        <v>955</v>
      </c>
      <c s="33" t="s">
        <v>81</v>
      </c>
      <c s="34">
        <v>200</v>
      </c>
      <c s="35">
        <v>0</v>
      </c>
      <c s="35">
        <f>ROUND(ROUND(H223,2)*ROUND(G223,3),2)</f>
      </c>
      <c r="O223">
        <f>(I223*21)/100</f>
      </c>
      <c t="s">
        <v>33</v>
      </c>
    </row>
    <row r="224" spans="1:5" ht="12.75">
      <c r="A224" s="36" t="s">
        <v>65</v>
      </c>
      <c r="E224" s="37" t="s">
        <v>62</v>
      </c>
    </row>
    <row r="225" spans="1:5" ht="12.75">
      <c r="A225" s="38" t="s">
        <v>66</v>
      </c>
      <c r="E225" s="39" t="s">
        <v>843</v>
      </c>
    </row>
    <row r="226" spans="1:5" ht="38.25">
      <c r="A226" t="s">
        <v>67</v>
      </c>
      <c r="E226" s="37" t="s">
        <v>956</v>
      </c>
    </row>
    <row r="227" spans="1:16" ht="12.75">
      <c r="A227" s="26" t="s">
        <v>59</v>
      </c>
      <c s="31" t="s">
        <v>94</v>
      </c>
      <c s="31" t="s">
        <v>957</v>
      </c>
      <c s="26" t="s">
        <v>62</v>
      </c>
      <c s="32" t="s">
        <v>958</v>
      </c>
      <c s="33" t="s">
        <v>81</v>
      </c>
      <c s="34">
        <v>300</v>
      </c>
      <c s="35">
        <v>0</v>
      </c>
      <c s="35">
        <f>ROUND(ROUND(H227,2)*ROUND(G227,3),2)</f>
      </c>
      <c r="O227">
        <f>(I227*21)/100</f>
      </c>
      <c t="s">
        <v>33</v>
      </c>
    </row>
    <row r="228" spans="1:5" ht="12.75">
      <c r="A228" s="36" t="s">
        <v>65</v>
      </c>
      <c r="E228" s="37" t="s">
        <v>62</v>
      </c>
    </row>
    <row r="229" spans="1:5" ht="12.75">
      <c r="A229" s="38" t="s">
        <v>66</v>
      </c>
      <c r="E229" s="39" t="s">
        <v>843</v>
      </c>
    </row>
    <row r="230" spans="1:5" ht="38.25">
      <c r="A230" t="s">
        <v>67</v>
      </c>
      <c r="E230" s="37" t="s">
        <v>956</v>
      </c>
    </row>
    <row r="231" spans="1:16" ht="12.75">
      <c r="A231" s="26" t="s">
        <v>59</v>
      </c>
      <c s="31" t="s">
        <v>97</v>
      </c>
      <c s="31" t="s">
        <v>959</v>
      </c>
      <c s="26" t="s">
        <v>62</v>
      </c>
      <c s="32" t="s">
        <v>960</v>
      </c>
      <c s="33" t="s">
        <v>81</v>
      </c>
      <c s="34">
        <v>100</v>
      </c>
      <c s="35">
        <v>0</v>
      </c>
      <c s="35">
        <f>ROUND(ROUND(H231,2)*ROUND(G231,3),2)</f>
      </c>
      <c r="O231">
        <f>(I231*21)/100</f>
      </c>
      <c t="s">
        <v>33</v>
      </c>
    </row>
    <row r="232" spans="1:5" ht="12.75">
      <c r="A232" s="36" t="s">
        <v>65</v>
      </c>
      <c r="E232" s="37" t="s">
        <v>62</v>
      </c>
    </row>
    <row r="233" spans="1:5" ht="12.75">
      <c r="A233" s="38" t="s">
        <v>66</v>
      </c>
      <c r="E233" s="39" t="s">
        <v>843</v>
      </c>
    </row>
    <row r="234" spans="1:5" ht="38.25">
      <c r="A234" t="s">
        <v>67</v>
      </c>
      <c r="E234" s="37" t="s">
        <v>956</v>
      </c>
    </row>
    <row r="235" spans="1:16" ht="12.75">
      <c r="A235" s="26" t="s">
        <v>59</v>
      </c>
      <c s="31" t="s">
        <v>186</v>
      </c>
      <c s="31" t="s">
        <v>961</v>
      </c>
      <c s="26" t="s">
        <v>62</v>
      </c>
      <c s="32" t="s">
        <v>962</v>
      </c>
      <c s="33" t="s">
        <v>81</v>
      </c>
      <c s="34">
        <v>12</v>
      </c>
      <c s="35">
        <v>0</v>
      </c>
      <c s="35">
        <f>ROUND(ROUND(H235,2)*ROUND(G235,3),2)</f>
      </c>
      <c r="O235">
        <f>(I235*21)/100</f>
      </c>
      <c t="s">
        <v>33</v>
      </c>
    </row>
    <row r="236" spans="1:5" ht="12.75">
      <c r="A236" s="36" t="s">
        <v>65</v>
      </c>
      <c r="E236" s="37" t="s">
        <v>62</v>
      </c>
    </row>
    <row r="237" spans="1:5" ht="12.75">
      <c r="A237" s="38" t="s">
        <v>66</v>
      </c>
      <c r="E237" s="39" t="s">
        <v>843</v>
      </c>
    </row>
    <row r="238" spans="1:5" ht="25.5">
      <c r="A238" t="s">
        <v>67</v>
      </c>
      <c r="E238" s="37" t="s">
        <v>943</v>
      </c>
    </row>
    <row r="239" spans="1:16" ht="12.75">
      <c r="A239" s="26" t="s">
        <v>59</v>
      </c>
      <c s="31" t="s">
        <v>189</v>
      </c>
      <c s="31" t="s">
        <v>963</v>
      </c>
      <c s="26" t="s">
        <v>62</v>
      </c>
      <c s="32" t="s">
        <v>964</v>
      </c>
      <c s="33" t="s">
        <v>81</v>
      </c>
      <c s="34">
        <v>50</v>
      </c>
      <c s="35">
        <v>0</v>
      </c>
      <c s="35">
        <f>ROUND(ROUND(H239,2)*ROUND(G239,3),2)</f>
      </c>
      <c r="O239">
        <f>(I239*21)/100</f>
      </c>
      <c t="s">
        <v>33</v>
      </c>
    </row>
    <row r="240" spans="1:5" ht="12.75">
      <c r="A240" s="36" t="s">
        <v>65</v>
      </c>
      <c r="E240" s="37" t="s">
        <v>62</v>
      </c>
    </row>
    <row r="241" spans="1:5" ht="12.75">
      <c r="A241" s="38" t="s">
        <v>66</v>
      </c>
      <c r="E241" s="39" t="s">
        <v>946</v>
      </c>
    </row>
    <row r="242" spans="1:5" ht="25.5">
      <c r="A242" t="s">
        <v>67</v>
      </c>
      <c r="E242" s="37" t="s">
        <v>943</v>
      </c>
    </row>
    <row r="243" spans="1:16" ht="12.75">
      <c r="A243" s="26" t="s">
        <v>59</v>
      </c>
      <c s="31" t="s">
        <v>192</v>
      </c>
      <c s="31" t="s">
        <v>965</v>
      </c>
      <c s="26" t="s">
        <v>62</v>
      </c>
      <c s="32" t="s">
        <v>966</v>
      </c>
      <c s="33" t="s">
        <v>81</v>
      </c>
      <c s="34">
        <v>100</v>
      </c>
      <c s="35">
        <v>0</v>
      </c>
      <c s="35">
        <f>ROUND(ROUND(H243,2)*ROUND(G243,3),2)</f>
      </c>
      <c r="O243">
        <f>(I243*21)/100</f>
      </c>
      <c t="s">
        <v>33</v>
      </c>
    </row>
    <row r="244" spans="1:5" ht="12.75">
      <c r="A244" s="36" t="s">
        <v>65</v>
      </c>
      <c r="E244" s="37" t="s">
        <v>62</v>
      </c>
    </row>
    <row r="245" spans="1:5" ht="12.75">
      <c r="A245" s="38" t="s">
        <v>66</v>
      </c>
      <c r="E245" s="39" t="s">
        <v>946</v>
      </c>
    </row>
    <row r="246" spans="1:5" ht="25.5">
      <c r="A246" t="s">
        <v>67</v>
      </c>
      <c r="E246" s="37" t="s">
        <v>943</v>
      </c>
    </row>
    <row r="247" spans="1:18" ht="12.75" customHeight="1">
      <c r="A247" s="6" t="s">
        <v>56</v>
      </c>
      <c s="6"/>
      <c s="41" t="s">
        <v>967</v>
      </c>
      <c s="6"/>
      <c s="29" t="s">
        <v>968</v>
      </c>
      <c s="6"/>
      <c s="6"/>
      <c s="6"/>
      <c s="42">
        <f>0+Q247</f>
      </c>
      <c r="O247">
        <f>0+R247</f>
      </c>
      <c r="Q247">
        <f>0+I248+I252</f>
      </c>
      <c>
        <f>0+O248+O252</f>
      </c>
    </row>
    <row r="248" spans="1:16" ht="38.25">
      <c r="A248" s="26" t="s">
        <v>59</v>
      </c>
      <c s="31" t="s">
        <v>100</v>
      </c>
      <c s="31" t="s">
        <v>969</v>
      </c>
      <c s="26" t="s">
        <v>62</v>
      </c>
      <c s="32" t="s">
        <v>970</v>
      </c>
      <c s="33" t="s">
        <v>971</v>
      </c>
      <c s="34">
        <v>0.5</v>
      </c>
      <c s="35">
        <v>0</v>
      </c>
      <c s="35">
        <f>ROUND(ROUND(H248,2)*ROUND(G248,3),2)</f>
      </c>
      <c r="O248">
        <f>(I248*21)/100</f>
      </c>
      <c t="s">
        <v>33</v>
      </c>
    </row>
    <row r="249" spans="1:5" ht="12.75">
      <c r="A249" s="36" t="s">
        <v>65</v>
      </c>
      <c r="E249" s="37" t="s">
        <v>62</v>
      </c>
    </row>
    <row r="250" spans="1:5" ht="12.75">
      <c r="A250" s="38" t="s">
        <v>66</v>
      </c>
      <c r="E250" s="39" t="s">
        <v>843</v>
      </c>
    </row>
    <row r="251" spans="1:5" ht="102">
      <c r="A251" t="s">
        <v>67</v>
      </c>
      <c r="E251" s="37" t="s">
        <v>972</v>
      </c>
    </row>
    <row r="252" spans="1:16" ht="25.5">
      <c r="A252" s="26" t="s">
        <v>59</v>
      </c>
      <c s="31" t="s">
        <v>103</v>
      </c>
      <c s="31" t="s">
        <v>973</v>
      </c>
      <c s="26" t="s">
        <v>62</v>
      </c>
      <c s="32" t="s">
        <v>974</v>
      </c>
      <c s="33" t="s">
        <v>971</v>
      </c>
      <c s="34">
        <v>0.05</v>
      </c>
      <c s="35">
        <v>0</v>
      </c>
      <c s="35">
        <f>ROUND(ROUND(H252,2)*ROUND(G252,3),2)</f>
      </c>
      <c r="O252">
        <f>(I252*21)/100</f>
      </c>
      <c t="s">
        <v>33</v>
      </c>
    </row>
    <row r="253" spans="1:5" ht="12.75">
      <c r="A253" s="36" t="s">
        <v>65</v>
      </c>
      <c r="E253" s="37" t="s">
        <v>62</v>
      </c>
    </row>
    <row r="254" spans="1:5" ht="12.75">
      <c r="A254" s="38" t="s">
        <v>66</v>
      </c>
      <c r="E254" s="39" t="s">
        <v>843</v>
      </c>
    </row>
    <row r="255" spans="1:5" ht="102">
      <c r="A255" t="s">
        <v>67</v>
      </c>
      <c r="E255" s="37" t="s">
        <v>972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20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0+O11+O32+O37+O62+O75+O132+O181+O194</f>
      </c>
      <c t="s">
        <v>32</v>
      </c>
    </row>
    <row r="3" spans="1:16" ht="15" customHeight="1">
      <c r="A3" t="s">
        <v>12</v>
      </c>
      <c s="12" t="s">
        <v>14</v>
      </c>
      <c s="13" t="s">
        <v>15</v>
      </c>
      <c s="1"/>
      <c s="14" t="s">
        <v>16</v>
      </c>
      <c s="1"/>
      <c s="9"/>
      <c s="8" t="s">
        <v>975</v>
      </c>
      <c s="43">
        <f>0+I11+I32+I37+I62+I75+I132+I181+I194</f>
      </c>
      <c r="O3" t="s">
        <v>29</v>
      </c>
      <c t="s">
        <v>33</v>
      </c>
    </row>
    <row r="4" spans="1:16" ht="15" customHeight="1">
      <c r="A4" t="s">
        <v>17</v>
      </c>
      <c s="12" t="s">
        <v>18</v>
      </c>
      <c s="13" t="s">
        <v>19</v>
      </c>
      <c s="1"/>
      <c s="14" t="s">
        <v>20</v>
      </c>
      <c s="1"/>
      <c s="1"/>
      <c s="11"/>
      <c s="11"/>
      <c r="O4" t="s">
        <v>30</v>
      </c>
      <c t="s">
        <v>33</v>
      </c>
    </row>
    <row r="5" spans="1:16" ht="12.75" customHeight="1">
      <c r="A5" t="s">
        <v>21</v>
      </c>
      <c s="12" t="s">
        <v>18</v>
      </c>
      <c s="13" t="s">
        <v>640</v>
      </c>
      <c s="1"/>
      <c s="14" t="s">
        <v>641</v>
      </c>
      <c s="1"/>
      <c s="1"/>
      <c s="1"/>
      <c s="1"/>
      <c r="O5" t="s">
        <v>31</v>
      </c>
      <c t="s">
        <v>33</v>
      </c>
    </row>
    <row r="6" spans="1:9" ht="12.75" customHeight="1">
      <c r="A6" t="s">
        <v>24</v>
      </c>
      <c s="12" t="s">
        <v>18</v>
      </c>
      <c s="13" t="s">
        <v>833</v>
      </c>
      <c s="1"/>
      <c s="14" t="s">
        <v>834</v>
      </c>
      <c s="1"/>
      <c s="1"/>
      <c s="1"/>
      <c s="1"/>
    </row>
    <row r="7" spans="1:9" ht="12.75" customHeight="1">
      <c r="A7" t="s">
        <v>27</v>
      </c>
      <c s="16" t="s">
        <v>28</v>
      </c>
      <c s="17" t="s">
        <v>975</v>
      </c>
      <c s="6"/>
      <c s="18" t="s">
        <v>976</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978</v>
      </c>
      <c s="27"/>
      <c s="29" t="s">
        <v>979</v>
      </c>
      <c s="27"/>
      <c s="27"/>
      <c s="27"/>
      <c s="30">
        <f>0+Q11</f>
      </c>
      <c r="O11">
        <f>0+R11</f>
      </c>
      <c r="Q11">
        <f>0+I12+I16+I20+I24+I28</f>
      </c>
      <c>
        <f>0+O12+O16+O20+O24+O28</f>
      </c>
    </row>
    <row r="12" spans="1:16" ht="25.5">
      <c r="A12" s="26" t="s">
        <v>59</v>
      </c>
      <c s="31" t="s">
        <v>39</v>
      </c>
      <c s="31" t="s">
        <v>980</v>
      </c>
      <c s="26" t="s">
        <v>62</v>
      </c>
      <c s="32" t="s">
        <v>981</v>
      </c>
      <c s="33" t="s">
        <v>71</v>
      </c>
      <c s="34">
        <v>60</v>
      </c>
      <c s="35">
        <v>0</v>
      </c>
      <c s="35">
        <f>ROUND(ROUND(H12,2)*ROUND(G12,3),2)</f>
      </c>
      <c r="O12">
        <f>(I12*21)/100</f>
      </c>
      <c t="s">
        <v>33</v>
      </c>
    </row>
    <row r="13" spans="1:5" ht="12.75">
      <c r="A13" s="36" t="s">
        <v>65</v>
      </c>
      <c r="E13" s="37" t="s">
        <v>62</v>
      </c>
    </row>
    <row r="14" spans="1:5" ht="12.75">
      <c r="A14" s="38" t="s">
        <v>66</v>
      </c>
      <c r="E14" s="39" t="s">
        <v>982</v>
      </c>
    </row>
    <row r="15" spans="1:5" ht="38.25">
      <c r="A15" t="s">
        <v>67</v>
      </c>
      <c r="E15" s="37" t="s">
        <v>983</v>
      </c>
    </row>
    <row r="16" spans="1:16" ht="25.5">
      <c r="A16" s="26" t="s">
        <v>59</v>
      </c>
      <c s="31" t="s">
        <v>33</v>
      </c>
      <c s="31" t="s">
        <v>984</v>
      </c>
      <c s="26" t="s">
        <v>62</v>
      </c>
      <c s="32" t="s">
        <v>985</v>
      </c>
      <c s="33" t="s">
        <v>71</v>
      </c>
      <c s="34">
        <v>60</v>
      </c>
      <c s="35">
        <v>0</v>
      </c>
      <c s="35">
        <f>ROUND(ROUND(H16,2)*ROUND(G16,3),2)</f>
      </c>
      <c r="O16">
        <f>(I16*21)/100</f>
      </c>
      <c t="s">
        <v>33</v>
      </c>
    </row>
    <row r="17" spans="1:5" ht="12.75">
      <c r="A17" s="36" t="s">
        <v>65</v>
      </c>
      <c r="E17" s="37" t="s">
        <v>62</v>
      </c>
    </row>
    <row r="18" spans="1:5" ht="12.75">
      <c r="A18" s="38" t="s">
        <v>66</v>
      </c>
      <c r="E18" s="39" t="s">
        <v>982</v>
      </c>
    </row>
    <row r="19" spans="1:5" ht="51">
      <c r="A19" t="s">
        <v>67</v>
      </c>
      <c r="E19" s="37" t="s">
        <v>986</v>
      </c>
    </row>
    <row r="20" spans="1:16" ht="25.5">
      <c r="A20" s="26" t="s">
        <v>59</v>
      </c>
      <c s="31" t="s">
        <v>32</v>
      </c>
      <c s="31" t="s">
        <v>987</v>
      </c>
      <c s="26" t="s">
        <v>62</v>
      </c>
      <c s="32" t="s">
        <v>988</v>
      </c>
      <c s="33" t="s">
        <v>81</v>
      </c>
      <c s="34">
        <v>50</v>
      </c>
      <c s="35">
        <v>0</v>
      </c>
      <c s="35">
        <f>ROUND(ROUND(H20,2)*ROUND(G20,3),2)</f>
      </c>
      <c r="O20">
        <f>(I20*21)/100</f>
      </c>
      <c t="s">
        <v>33</v>
      </c>
    </row>
    <row r="21" spans="1:5" ht="12.75">
      <c r="A21" s="36" t="s">
        <v>65</v>
      </c>
      <c r="E21" s="37" t="s">
        <v>62</v>
      </c>
    </row>
    <row r="22" spans="1:5" ht="12.75">
      <c r="A22" s="38" t="s">
        <v>66</v>
      </c>
      <c r="E22" s="39" t="s">
        <v>946</v>
      </c>
    </row>
    <row r="23" spans="1:5" ht="63.75">
      <c r="A23" t="s">
        <v>67</v>
      </c>
      <c r="E23" s="37" t="s">
        <v>989</v>
      </c>
    </row>
    <row r="24" spans="1:16" ht="38.25">
      <c r="A24" s="26" t="s">
        <v>59</v>
      </c>
      <c s="31" t="s">
        <v>122</v>
      </c>
      <c s="31" t="s">
        <v>990</v>
      </c>
      <c s="26" t="s">
        <v>62</v>
      </c>
      <c s="32" t="s">
        <v>991</v>
      </c>
      <c s="33" t="s">
        <v>81</v>
      </c>
      <c s="34">
        <v>6</v>
      </c>
      <c s="35">
        <v>0</v>
      </c>
      <c s="35">
        <f>ROUND(ROUND(H24,2)*ROUND(G24,3),2)</f>
      </c>
      <c r="O24">
        <f>(I24*21)/100</f>
      </c>
      <c t="s">
        <v>33</v>
      </c>
    </row>
    <row r="25" spans="1:5" ht="12.75">
      <c r="A25" s="36" t="s">
        <v>65</v>
      </c>
      <c r="E25" s="37" t="s">
        <v>62</v>
      </c>
    </row>
    <row r="26" spans="1:5" ht="12.75">
      <c r="A26" s="38" t="s">
        <v>66</v>
      </c>
      <c r="E26" s="39" t="s">
        <v>982</v>
      </c>
    </row>
    <row r="27" spans="1:5" ht="51">
      <c r="A27" t="s">
        <v>67</v>
      </c>
      <c r="E27" s="37" t="s">
        <v>986</v>
      </c>
    </row>
    <row r="28" spans="1:16" ht="25.5">
      <c r="A28" s="26" t="s">
        <v>59</v>
      </c>
      <c s="31" t="s">
        <v>125</v>
      </c>
      <c s="31" t="s">
        <v>992</v>
      </c>
      <c s="26" t="s">
        <v>62</v>
      </c>
      <c s="32" t="s">
        <v>993</v>
      </c>
      <c s="33" t="s">
        <v>81</v>
      </c>
      <c s="34">
        <v>24</v>
      </c>
      <c s="35">
        <v>0</v>
      </c>
      <c s="35">
        <f>ROUND(ROUND(H28,2)*ROUND(G28,3),2)</f>
      </c>
      <c r="O28">
        <f>(I28*21)/100</f>
      </c>
      <c t="s">
        <v>33</v>
      </c>
    </row>
    <row r="29" spans="1:5" ht="12.75">
      <c r="A29" s="36" t="s">
        <v>65</v>
      </c>
      <c r="E29" s="37" t="s">
        <v>62</v>
      </c>
    </row>
    <row r="30" spans="1:5" ht="12.75">
      <c r="A30" s="38" t="s">
        <v>66</v>
      </c>
      <c r="E30" s="39" t="s">
        <v>982</v>
      </c>
    </row>
    <row r="31" spans="1:5" ht="51">
      <c r="A31" t="s">
        <v>67</v>
      </c>
      <c r="E31" s="37" t="s">
        <v>986</v>
      </c>
    </row>
    <row r="32" spans="1:18" ht="12.75" customHeight="1">
      <c r="A32" s="6" t="s">
        <v>56</v>
      </c>
      <c s="6"/>
      <c s="41" t="s">
        <v>994</v>
      </c>
      <c s="6"/>
      <c s="29" t="s">
        <v>995</v>
      </c>
      <c s="6"/>
      <c s="6"/>
      <c s="6"/>
      <c s="42">
        <f>0+Q32</f>
      </c>
      <c r="O32">
        <f>0+R32</f>
      </c>
      <c r="Q32">
        <f>0+I33</f>
      </c>
      <c>
        <f>0+O33</f>
      </c>
    </row>
    <row r="33" spans="1:16" ht="38.25">
      <c r="A33" s="26" t="s">
        <v>59</v>
      </c>
      <c s="31" t="s">
        <v>43</v>
      </c>
      <c s="31" t="s">
        <v>996</v>
      </c>
      <c s="26" t="s">
        <v>62</v>
      </c>
      <c s="32" t="s">
        <v>997</v>
      </c>
      <c s="33" t="s">
        <v>998</v>
      </c>
      <c s="34">
        <v>200</v>
      </c>
      <c s="35">
        <v>0</v>
      </c>
      <c s="35">
        <f>ROUND(ROUND(H33,2)*ROUND(G33,3),2)</f>
      </c>
      <c r="O33">
        <f>(I33*21)/100</f>
      </c>
      <c t="s">
        <v>33</v>
      </c>
    </row>
    <row r="34" spans="1:5" ht="12.75">
      <c r="A34" s="36" t="s">
        <v>65</v>
      </c>
      <c r="E34" s="37" t="s">
        <v>62</v>
      </c>
    </row>
    <row r="35" spans="1:5" ht="12.75">
      <c r="A35" s="38" t="s">
        <v>66</v>
      </c>
      <c r="E35" s="39" t="s">
        <v>982</v>
      </c>
    </row>
    <row r="36" spans="1:5" ht="51">
      <c r="A36" t="s">
        <v>67</v>
      </c>
      <c r="E36" s="37" t="s">
        <v>999</v>
      </c>
    </row>
    <row r="37" spans="1:18" ht="12.75" customHeight="1">
      <c r="A37" s="6" t="s">
        <v>56</v>
      </c>
      <c s="6"/>
      <c s="41" t="s">
        <v>839</v>
      </c>
      <c s="6"/>
      <c s="29" t="s">
        <v>840</v>
      </c>
      <c s="6"/>
      <c s="6"/>
      <c s="6"/>
      <c s="42">
        <f>0+Q37</f>
      </c>
      <c r="O37">
        <f>0+R37</f>
      </c>
      <c r="Q37">
        <f>0+I38+I42+I46+I50+I54+I58</f>
      </c>
      <c>
        <f>0+O38+O42+O46+O50+O54+O58</f>
      </c>
    </row>
    <row r="38" spans="1:16" ht="25.5">
      <c r="A38" s="26" t="s">
        <v>59</v>
      </c>
      <c s="31" t="s">
        <v>50</v>
      </c>
      <c s="31" t="s">
        <v>841</v>
      </c>
      <c s="26" t="s">
        <v>62</v>
      </c>
      <c s="32" t="s">
        <v>842</v>
      </c>
      <c s="33" t="s">
        <v>81</v>
      </c>
      <c s="34">
        <v>5</v>
      </c>
      <c s="35">
        <v>0</v>
      </c>
      <c s="35">
        <f>ROUND(ROUND(H38,2)*ROUND(G38,3),2)</f>
      </c>
      <c r="O38">
        <f>(I38*21)/100</f>
      </c>
      <c t="s">
        <v>33</v>
      </c>
    </row>
    <row r="39" spans="1:5" ht="12.75">
      <c r="A39" s="36" t="s">
        <v>65</v>
      </c>
      <c r="E39" s="37" t="s">
        <v>62</v>
      </c>
    </row>
    <row r="40" spans="1:5" ht="12.75">
      <c r="A40" s="38" t="s">
        <v>66</v>
      </c>
      <c r="E40" s="39" t="s">
        <v>982</v>
      </c>
    </row>
    <row r="41" spans="1:5" ht="38.25">
      <c r="A41" t="s">
        <v>67</v>
      </c>
      <c r="E41" s="37" t="s">
        <v>844</v>
      </c>
    </row>
    <row r="42" spans="1:16" ht="25.5">
      <c r="A42" s="26" t="s">
        <v>59</v>
      </c>
      <c s="31" t="s">
        <v>52</v>
      </c>
      <c s="31" t="s">
        <v>845</v>
      </c>
      <c s="26" t="s">
        <v>62</v>
      </c>
      <c s="32" t="s">
        <v>846</v>
      </c>
      <c s="33" t="s">
        <v>81</v>
      </c>
      <c s="34">
        <v>10</v>
      </c>
      <c s="35">
        <v>0</v>
      </c>
      <c s="35">
        <f>ROUND(ROUND(H42,2)*ROUND(G42,3),2)</f>
      </c>
      <c r="O42">
        <f>(I42*21)/100</f>
      </c>
      <c t="s">
        <v>33</v>
      </c>
    </row>
    <row r="43" spans="1:5" ht="12.75">
      <c r="A43" s="36" t="s">
        <v>65</v>
      </c>
      <c r="E43" s="37" t="s">
        <v>62</v>
      </c>
    </row>
    <row r="44" spans="1:5" ht="12.75">
      <c r="A44" s="38" t="s">
        <v>66</v>
      </c>
      <c r="E44" s="39" t="s">
        <v>982</v>
      </c>
    </row>
    <row r="45" spans="1:5" ht="38.25">
      <c r="A45" t="s">
        <v>67</v>
      </c>
      <c r="E45" s="37" t="s">
        <v>844</v>
      </c>
    </row>
    <row r="46" spans="1:16" ht="12.75">
      <c r="A46" s="26" t="s">
        <v>59</v>
      </c>
      <c s="31" t="s">
        <v>45</v>
      </c>
      <c s="31" t="s">
        <v>1000</v>
      </c>
      <c s="26" t="s">
        <v>62</v>
      </c>
      <c s="32" t="s">
        <v>1001</v>
      </c>
      <c s="33" t="s">
        <v>71</v>
      </c>
      <c s="34">
        <v>30</v>
      </c>
      <c s="35">
        <v>0</v>
      </c>
      <c s="35">
        <f>ROUND(ROUND(H46,2)*ROUND(G46,3),2)</f>
      </c>
      <c r="O46">
        <f>(I46*21)/100</f>
      </c>
      <c t="s">
        <v>33</v>
      </c>
    </row>
    <row r="47" spans="1:5" ht="12.75">
      <c r="A47" s="36" t="s">
        <v>65</v>
      </c>
      <c r="E47" s="37" t="s">
        <v>62</v>
      </c>
    </row>
    <row r="48" spans="1:5" ht="12.75">
      <c r="A48" s="38" t="s">
        <v>66</v>
      </c>
      <c r="E48" s="39" t="s">
        <v>982</v>
      </c>
    </row>
    <row r="49" spans="1:5" ht="38.25">
      <c r="A49" t="s">
        <v>67</v>
      </c>
      <c r="E49" s="37" t="s">
        <v>853</v>
      </c>
    </row>
    <row r="50" spans="1:16" ht="25.5">
      <c r="A50" s="26" t="s">
        <v>59</v>
      </c>
      <c s="31" t="s">
        <v>47</v>
      </c>
      <c s="31" t="s">
        <v>1002</v>
      </c>
      <c s="26" t="s">
        <v>62</v>
      </c>
      <c s="32" t="s">
        <v>1003</v>
      </c>
      <c s="33" t="s">
        <v>81</v>
      </c>
      <c s="34">
        <v>4</v>
      </c>
      <c s="35">
        <v>0</v>
      </c>
      <c s="35">
        <f>ROUND(ROUND(H50,2)*ROUND(G50,3),2)</f>
      </c>
      <c r="O50">
        <f>(I50*21)/100</f>
      </c>
      <c t="s">
        <v>33</v>
      </c>
    </row>
    <row r="51" spans="1:5" ht="12.75">
      <c r="A51" s="36" t="s">
        <v>65</v>
      </c>
      <c r="E51" s="37" t="s">
        <v>62</v>
      </c>
    </row>
    <row r="52" spans="1:5" ht="12.75">
      <c r="A52" s="38" t="s">
        <v>66</v>
      </c>
      <c r="E52" s="39" t="s">
        <v>982</v>
      </c>
    </row>
    <row r="53" spans="1:5" ht="38.25">
      <c r="A53" t="s">
        <v>67</v>
      </c>
      <c r="E53" s="37" t="s">
        <v>1004</v>
      </c>
    </row>
    <row r="54" spans="1:16" ht="25.5">
      <c r="A54" s="26" t="s">
        <v>59</v>
      </c>
      <c s="31" t="s">
        <v>201</v>
      </c>
      <c s="31" t="s">
        <v>1005</v>
      </c>
      <c s="26" t="s">
        <v>62</v>
      </c>
      <c s="32" t="s">
        <v>1006</v>
      </c>
      <c s="33" t="s">
        <v>71</v>
      </c>
      <c s="34">
        <v>10</v>
      </c>
      <c s="35">
        <v>0</v>
      </c>
      <c s="35">
        <f>ROUND(ROUND(H54,2)*ROUND(G54,3),2)</f>
      </c>
      <c r="O54">
        <f>(I54*21)/100</f>
      </c>
      <c t="s">
        <v>33</v>
      </c>
    </row>
    <row r="55" spans="1:5" ht="12.75">
      <c r="A55" s="36" t="s">
        <v>65</v>
      </c>
      <c r="E55" s="37" t="s">
        <v>62</v>
      </c>
    </row>
    <row r="56" spans="1:5" ht="12.75">
      <c r="A56" s="38" t="s">
        <v>66</v>
      </c>
      <c r="E56" s="39" t="s">
        <v>982</v>
      </c>
    </row>
    <row r="57" spans="1:5" ht="38.25">
      <c r="A57" t="s">
        <v>67</v>
      </c>
      <c r="E57" s="37" t="s">
        <v>853</v>
      </c>
    </row>
    <row r="58" spans="1:16" ht="25.5">
      <c r="A58" s="26" t="s">
        <v>59</v>
      </c>
      <c s="31" t="s">
        <v>226</v>
      </c>
      <c s="31" t="s">
        <v>1007</v>
      </c>
      <c s="26" t="s">
        <v>62</v>
      </c>
      <c s="32" t="s">
        <v>1008</v>
      </c>
      <c s="33" t="s">
        <v>71</v>
      </c>
      <c s="34">
        <v>20</v>
      </c>
      <c s="35">
        <v>0</v>
      </c>
      <c s="35">
        <f>ROUND(ROUND(H58,2)*ROUND(G58,3),2)</f>
      </c>
      <c r="O58">
        <f>(I58*21)/100</f>
      </c>
      <c t="s">
        <v>33</v>
      </c>
    </row>
    <row r="59" spans="1:5" ht="12.75">
      <c r="A59" s="36" t="s">
        <v>65</v>
      </c>
      <c r="E59" s="37" t="s">
        <v>62</v>
      </c>
    </row>
    <row r="60" spans="1:5" ht="12.75">
      <c r="A60" s="38" t="s">
        <v>66</v>
      </c>
      <c r="E60" s="39" t="s">
        <v>982</v>
      </c>
    </row>
    <row r="61" spans="1:5" ht="38.25">
      <c r="A61" t="s">
        <v>67</v>
      </c>
      <c r="E61" s="37" t="s">
        <v>853</v>
      </c>
    </row>
    <row r="62" spans="1:18" ht="12.75" customHeight="1">
      <c r="A62" s="6" t="s">
        <v>56</v>
      </c>
      <c s="6"/>
      <c s="41" t="s">
        <v>1009</v>
      </c>
      <c s="6"/>
      <c s="29" t="s">
        <v>1010</v>
      </c>
      <c s="6"/>
      <c s="6"/>
      <c s="6"/>
      <c s="42">
        <f>0+Q62</f>
      </c>
      <c r="O62">
        <f>0+R62</f>
      </c>
      <c r="Q62">
        <f>0+I63+I67+I71</f>
      </c>
      <c>
        <f>0+O63+O67+O71</f>
      </c>
    </row>
    <row r="63" spans="1:16" ht="12.75">
      <c r="A63" s="26" t="s">
        <v>59</v>
      </c>
      <c s="31" t="s">
        <v>231</v>
      </c>
      <c s="31" t="s">
        <v>1011</v>
      </c>
      <c s="26" t="s">
        <v>62</v>
      </c>
      <c s="32" t="s">
        <v>1012</v>
      </c>
      <c s="33" t="s">
        <v>81</v>
      </c>
      <c s="34">
        <v>8</v>
      </c>
      <c s="35">
        <v>0</v>
      </c>
      <c s="35">
        <f>ROUND(ROUND(H63,2)*ROUND(G63,3),2)</f>
      </c>
      <c r="O63">
        <f>(I63*21)/100</f>
      </c>
      <c t="s">
        <v>33</v>
      </c>
    </row>
    <row r="64" spans="1:5" ht="12.75">
      <c r="A64" s="36" t="s">
        <v>65</v>
      </c>
      <c r="E64" s="37" t="s">
        <v>62</v>
      </c>
    </row>
    <row r="65" spans="1:5" ht="12.75">
      <c r="A65" s="38" t="s">
        <v>66</v>
      </c>
      <c r="E65" s="39" t="s">
        <v>982</v>
      </c>
    </row>
    <row r="66" spans="1:5" ht="51">
      <c r="A66" t="s">
        <v>67</v>
      </c>
      <c r="E66" s="37" t="s">
        <v>859</v>
      </c>
    </row>
    <row r="67" spans="1:16" ht="12.75">
      <c r="A67" s="26" t="s">
        <v>59</v>
      </c>
      <c s="31" t="s">
        <v>234</v>
      </c>
      <c s="31" t="s">
        <v>1013</v>
      </c>
      <c s="26" t="s">
        <v>62</v>
      </c>
      <c s="32" t="s">
        <v>1014</v>
      </c>
      <c s="33" t="s">
        <v>81</v>
      </c>
      <c s="34">
        <v>8</v>
      </c>
      <c s="35">
        <v>0</v>
      </c>
      <c s="35">
        <f>ROUND(ROUND(H67,2)*ROUND(G67,3),2)</f>
      </c>
      <c r="O67">
        <f>(I67*21)/100</f>
      </c>
      <c t="s">
        <v>33</v>
      </c>
    </row>
    <row r="68" spans="1:5" ht="12.75">
      <c r="A68" s="36" t="s">
        <v>65</v>
      </c>
      <c r="E68" s="37" t="s">
        <v>62</v>
      </c>
    </row>
    <row r="69" spans="1:5" ht="12.75">
      <c r="A69" s="38" t="s">
        <v>66</v>
      </c>
      <c r="E69" s="39" t="s">
        <v>982</v>
      </c>
    </row>
    <row r="70" spans="1:5" ht="25.5">
      <c r="A70" t="s">
        <v>67</v>
      </c>
      <c r="E70" s="37" t="s">
        <v>1015</v>
      </c>
    </row>
    <row r="71" spans="1:16" ht="12.75">
      <c r="A71" s="26" t="s">
        <v>59</v>
      </c>
      <c s="31" t="s">
        <v>237</v>
      </c>
      <c s="31" t="s">
        <v>1016</v>
      </c>
      <c s="26" t="s">
        <v>62</v>
      </c>
      <c s="32" t="s">
        <v>1017</v>
      </c>
      <c s="33" t="s">
        <v>81</v>
      </c>
      <c s="34">
        <v>1</v>
      </c>
      <c s="35">
        <v>0</v>
      </c>
      <c s="35">
        <f>ROUND(ROUND(H71,2)*ROUND(G71,3),2)</f>
      </c>
      <c r="O71">
        <f>(I71*21)/100</f>
      </c>
      <c t="s">
        <v>33</v>
      </c>
    </row>
    <row r="72" spans="1:5" ht="12.75">
      <c r="A72" s="36" t="s">
        <v>65</v>
      </c>
      <c r="E72" s="37" t="s">
        <v>62</v>
      </c>
    </row>
    <row r="73" spans="1:5" ht="12.75">
      <c r="A73" s="38" t="s">
        <v>66</v>
      </c>
      <c r="E73" s="39" t="s">
        <v>982</v>
      </c>
    </row>
    <row r="74" spans="1:5" ht="25.5">
      <c r="A74" t="s">
        <v>67</v>
      </c>
      <c r="E74" s="37" t="s">
        <v>1015</v>
      </c>
    </row>
    <row r="75" spans="1:18" ht="12.75" customHeight="1">
      <c r="A75" s="6" t="s">
        <v>56</v>
      </c>
      <c s="6"/>
      <c s="41" t="s">
        <v>719</v>
      </c>
      <c s="6"/>
      <c s="29" t="s">
        <v>856</v>
      </c>
      <c s="6"/>
      <c s="6"/>
      <c s="6"/>
      <c s="42">
        <f>0+Q75</f>
      </c>
      <c r="O75">
        <f>0+R75</f>
      </c>
      <c r="Q75">
        <f>0+I76+I80+I84+I88+I92+I96+I100+I104+I108+I112+I116+I120+I124+I128</f>
      </c>
      <c>
        <f>0+O76+O80+O84+O88+O92+O96+O100+O104+O108+O112+O116+O120+O124+O128</f>
      </c>
    </row>
    <row r="76" spans="1:16" ht="25.5">
      <c r="A76" s="26" t="s">
        <v>59</v>
      </c>
      <c s="31" t="s">
        <v>240</v>
      </c>
      <c s="31" t="s">
        <v>1018</v>
      </c>
      <c s="26" t="s">
        <v>62</v>
      </c>
      <c s="32" t="s">
        <v>1019</v>
      </c>
      <c s="33" t="s">
        <v>81</v>
      </c>
      <c s="34">
        <v>4</v>
      </c>
      <c s="35">
        <v>0</v>
      </c>
      <c s="35">
        <f>ROUND(ROUND(H76,2)*ROUND(G76,3),2)</f>
      </c>
      <c r="O76">
        <f>(I76*21)/100</f>
      </c>
      <c t="s">
        <v>33</v>
      </c>
    </row>
    <row r="77" spans="1:5" ht="12.75">
      <c r="A77" s="36" t="s">
        <v>65</v>
      </c>
      <c r="E77" s="37" t="s">
        <v>62</v>
      </c>
    </row>
    <row r="78" spans="1:5" ht="12.75">
      <c r="A78" s="38" t="s">
        <v>66</v>
      </c>
      <c r="E78" s="39" t="s">
        <v>982</v>
      </c>
    </row>
    <row r="79" spans="1:5" ht="51">
      <c r="A79" t="s">
        <v>67</v>
      </c>
      <c r="E79" s="37" t="s">
        <v>859</v>
      </c>
    </row>
    <row r="80" spans="1:16" ht="25.5">
      <c r="A80" s="26" t="s">
        <v>59</v>
      </c>
      <c s="31" t="s">
        <v>243</v>
      </c>
      <c s="31" t="s">
        <v>1020</v>
      </c>
      <c s="26" t="s">
        <v>62</v>
      </c>
      <c s="32" t="s">
        <v>1021</v>
      </c>
      <c s="33" t="s">
        <v>81</v>
      </c>
      <c s="34">
        <v>8</v>
      </c>
      <c s="35">
        <v>0</v>
      </c>
      <c s="35">
        <f>ROUND(ROUND(H80,2)*ROUND(G80,3),2)</f>
      </c>
      <c r="O80">
        <f>(I80*21)/100</f>
      </c>
      <c t="s">
        <v>33</v>
      </c>
    </row>
    <row r="81" spans="1:5" ht="12.75">
      <c r="A81" s="36" t="s">
        <v>65</v>
      </c>
      <c r="E81" s="37" t="s">
        <v>62</v>
      </c>
    </row>
    <row r="82" spans="1:5" ht="12.75">
      <c r="A82" s="38" t="s">
        <v>66</v>
      </c>
      <c r="E82" s="39" t="s">
        <v>982</v>
      </c>
    </row>
    <row r="83" spans="1:5" ht="51">
      <c r="A83" t="s">
        <v>67</v>
      </c>
      <c r="E83" s="37" t="s">
        <v>859</v>
      </c>
    </row>
    <row r="84" spans="1:16" ht="12.75">
      <c r="A84" s="26" t="s">
        <v>59</v>
      </c>
      <c s="31" t="s">
        <v>246</v>
      </c>
      <c s="31" t="s">
        <v>1022</v>
      </c>
      <c s="26" t="s">
        <v>62</v>
      </c>
      <c s="32" t="s">
        <v>1023</v>
      </c>
      <c s="33" t="s">
        <v>81</v>
      </c>
      <c s="34">
        <v>6</v>
      </c>
      <c s="35">
        <v>0</v>
      </c>
      <c s="35">
        <f>ROUND(ROUND(H84,2)*ROUND(G84,3),2)</f>
      </c>
      <c r="O84">
        <f>(I84*21)/100</f>
      </c>
      <c t="s">
        <v>33</v>
      </c>
    </row>
    <row r="85" spans="1:5" ht="12.75">
      <c r="A85" s="36" t="s">
        <v>65</v>
      </c>
      <c r="E85" s="37" t="s">
        <v>62</v>
      </c>
    </row>
    <row r="86" spans="1:5" ht="12.75">
      <c r="A86" s="38" t="s">
        <v>66</v>
      </c>
      <c r="E86" s="39" t="s">
        <v>982</v>
      </c>
    </row>
    <row r="87" spans="1:5" ht="51">
      <c r="A87" t="s">
        <v>67</v>
      </c>
      <c r="E87" s="37" t="s">
        <v>859</v>
      </c>
    </row>
    <row r="88" spans="1:16" ht="12.75">
      <c r="A88" s="26" t="s">
        <v>59</v>
      </c>
      <c s="31" t="s">
        <v>60</v>
      </c>
      <c s="31" t="s">
        <v>1024</v>
      </c>
      <c s="26" t="s">
        <v>62</v>
      </c>
      <c s="32" t="s">
        <v>1025</v>
      </c>
      <c s="33" t="s">
        <v>81</v>
      </c>
      <c s="34">
        <v>2</v>
      </c>
      <c s="35">
        <v>0</v>
      </c>
      <c s="35">
        <f>ROUND(ROUND(H88,2)*ROUND(G88,3),2)</f>
      </c>
      <c r="O88">
        <f>(I88*21)/100</f>
      </c>
      <c t="s">
        <v>33</v>
      </c>
    </row>
    <row r="89" spans="1:5" ht="12.75">
      <c r="A89" s="36" t="s">
        <v>65</v>
      </c>
      <c r="E89" s="37" t="s">
        <v>62</v>
      </c>
    </row>
    <row r="90" spans="1:5" ht="12.75">
      <c r="A90" s="38" t="s">
        <v>66</v>
      </c>
      <c r="E90" s="39" t="s">
        <v>982</v>
      </c>
    </row>
    <row r="91" spans="1:5" ht="51">
      <c r="A91" t="s">
        <v>67</v>
      </c>
      <c r="E91" s="37" t="s">
        <v>1026</v>
      </c>
    </row>
    <row r="92" spans="1:16" ht="25.5">
      <c r="A92" s="26" t="s">
        <v>59</v>
      </c>
      <c s="31" t="s">
        <v>68</v>
      </c>
      <c s="31" t="s">
        <v>1027</v>
      </c>
      <c s="26" t="s">
        <v>62</v>
      </c>
      <c s="32" t="s">
        <v>1028</v>
      </c>
      <c s="33" t="s">
        <v>81</v>
      </c>
      <c s="34">
        <v>2</v>
      </c>
      <c s="35">
        <v>0</v>
      </c>
      <c s="35">
        <f>ROUND(ROUND(H92,2)*ROUND(G92,3),2)</f>
      </c>
      <c r="O92">
        <f>(I92*21)/100</f>
      </c>
      <c t="s">
        <v>33</v>
      </c>
    </row>
    <row r="93" spans="1:5" ht="12.75">
      <c r="A93" s="36" t="s">
        <v>65</v>
      </c>
      <c r="E93" s="37" t="s">
        <v>62</v>
      </c>
    </row>
    <row r="94" spans="1:5" ht="12.75">
      <c r="A94" s="38" t="s">
        <v>66</v>
      </c>
      <c r="E94" s="39" t="s">
        <v>982</v>
      </c>
    </row>
    <row r="95" spans="1:5" ht="51">
      <c r="A95" t="s">
        <v>67</v>
      </c>
      <c r="E95" s="37" t="s">
        <v>1026</v>
      </c>
    </row>
    <row r="96" spans="1:16" ht="25.5">
      <c r="A96" s="26" t="s">
        <v>59</v>
      </c>
      <c s="31" t="s">
        <v>128</v>
      </c>
      <c s="31" t="s">
        <v>1029</v>
      </c>
      <c s="26" t="s">
        <v>62</v>
      </c>
      <c s="32" t="s">
        <v>1030</v>
      </c>
      <c s="33" t="s">
        <v>81</v>
      </c>
      <c s="34">
        <v>16</v>
      </c>
      <c s="35">
        <v>0</v>
      </c>
      <c s="35">
        <f>ROUND(ROUND(H96,2)*ROUND(G96,3),2)</f>
      </c>
      <c r="O96">
        <f>(I96*21)/100</f>
      </c>
      <c t="s">
        <v>33</v>
      </c>
    </row>
    <row r="97" spans="1:5" ht="12.75">
      <c r="A97" s="36" t="s">
        <v>65</v>
      </c>
      <c r="E97" s="37" t="s">
        <v>62</v>
      </c>
    </row>
    <row r="98" spans="1:5" ht="12.75">
      <c r="A98" s="38" t="s">
        <v>66</v>
      </c>
      <c r="E98" s="39" t="s">
        <v>982</v>
      </c>
    </row>
    <row r="99" spans="1:5" ht="51">
      <c r="A99" t="s">
        <v>67</v>
      </c>
      <c r="E99" s="37" t="s">
        <v>859</v>
      </c>
    </row>
    <row r="100" spans="1:16" ht="25.5">
      <c r="A100" s="26" t="s">
        <v>59</v>
      </c>
      <c s="31" t="s">
        <v>131</v>
      </c>
      <c s="31" t="s">
        <v>888</v>
      </c>
      <c s="26" t="s">
        <v>62</v>
      </c>
      <c s="32" t="s">
        <v>875</v>
      </c>
      <c s="33" t="s">
        <v>81</v>
      </c>
      <c s="34">
        <v>12</v>
      </c>
      <c s="35">
        <v>0</v>
      </c>
      <c s="35">
        <f>ROUND(ROUND(H100,2)*ROUND(G100,3),2)</f>
      </c>
      <c r="O100">
        <f>(I100*21)/100</f>
      </c>
      <c t="s">
        <v>33</v>
      </c>
    </row>
    <row r="101" spans="1:5" ht="12.75">
      <c r="A101" s="36" t="s">
        <v>65</v>
      </c>
      <c r="E101" s="37" t="s">
        <v>62</v>
      </c>
    </row>
    <row r="102" spans="1:5" ht="12.75">
      <c r="A102" s="38" t="s">
        <v>66</v>
      </c>
      <c r="E102" s="39" t="s">
        <v>982</v>
      </c>
    </row>
    <row r="103" spans="1:5" ht="51">
      <c r="A103" t="s">
        <v>67</v>
      </c>
      <c r="E103" s="37" t="s">
        <v>859</v>
      </c>
    </row>
    <row r="104" spans="1:16" ht="25.5">
      <c r="A104" s="26" t="s">
        <v>59</v>
      </c>
      <c s="31" t="s">
        <v>134</v>
      </c>
      <c s="31" t="s">
        <v>889</v>
      </c>
      <c s="26" t="s">
        <v>62</v>
      </c>
      <c s="32" t="s">
        <v>890</v>
      </c>
      <c s="33" t="s">
        <v>81</v>
      </c>
      <c s="34">
        <v>8</v>
      </c>
      <c s="35">
        <v>0</v>
      </c>
      <c s="35">
        <f>ROUND(ROUND(H104,2)*ROUND(G104,3),2)</f>
      </c>
      <c r="O104">
        <f>(I104*21)/100</f>
      </c>
      <c t="s">
        <v>33</v>
      </c>
    </row>
    <row r="105" spans="1:5" ht="12.75">
      <c r="A105" s="36" t="s">
        <v>65</v>
      </c>
      <c r="E105" s="37" t="s">
        <v>62</v>
      </c>
    </row>
    <row r="106" spans="1:5" ht="12.75">
      <c r="A106" s="38" t="s">
        <v>66</v>
      </c>
      <c r="E106" s="39" t="s">
        <v>982</v>
      </c>
    </row>
    <row r="107" spans="1:5" ht="51">
      <c r="A107" t="s">
        <v>67</v>
      </c>
      <c r="E107" s="37" t="s">
        <v>859</v>
      </c>
    </row>
    <row r="108" spans="1:16" ht="25.5">
      <c r="A108" s="26" t="s">
        <v>59</v>
      </c>
      <c s="31" t="s">
        <v>137</v>
      </c>
      <c s="31" t="s">
        <v>891</v>
      </c>
      <c s="26" t="s">
        <v>62</v>
      </c>
      <c s="32" t="s">
        <v>892</v>
      </c>
      <c s="33" t="s">
        <v>81</v>
      </c>
      <c s="34">
        <v>8</v>
      </c>
      <c s="35">
        <v>0</v>
      </c>
      <c s="35">
        <f>ROUND(ROUND(H108,2)*ROUND(G108,3),2)</f>
      </c>
      <c r="O108">
        <f>(I108*21)/100</f>
      </c>
      <c t="s">
        <v>33</v>
      </c>
    </row>
    <row r="109" spans="1:5" ht="12.75">
      <c r="A109" s="36" t="s">
        <v>65</v>
      </c>
      <c r="E109" s="37" t="s">
        <v>62</v>
      </c>
    </row>
    <row r="110" spans="1:5" ht="12.75">
      <c r="A110" s="38" t="s">
        <v>66</v>
      </c>
      <c r="E110" s="39" t="s">
        <v>982</v>
      </c>
    </row>
    <row r="111" spans="1:5" ht="51">
      <c r="A111" t="s">
        <v>67</v>
      </c>
      <c r="E111" s="37" t="s">
        <v>859</v>
      </c>
    </row>
    <row r="112" spans="1:16" ht="25.5">
      <c r="A112" s="26" t="s">
        <v>59</v>
      </c>
      <c s="31" t="s">
        <v>140</v>
      </c>
      <c s="31" t="s">
        <v>900</v>
      </c>
      <c s="26" t="s">
        <v>62</v>
      </c>
      <c s="32" t="s">
        <v>901</v>
      </c>
      <c s="33" t="s">
        <v>81</v>
      </c>
      <c s="34">
        <v>16</v>
      </c>
      <c s="35">
        <v>0</v>
      </c>
      <c s="35">
        <f>ROUND(ROUND(H112,2)*ROUND(G112,3),2)</f>
      </c>
      <c r="O112">
        <f>(I112*21)/100</f>
      </c>
      <c t="s">
        <v>33</v>
      </c>
    </row>
    <row r="113" spans="1:5" ht="12.75">
      <c r="A113" s="36" t="s">
        <v>65</v>
      </c>
      <c r="E113" s="37" t="s">
        <v>62</v>
      </c>
    </row>
    <row r="114" spans="1:5" ht="12.75">
      <c r="A114" s="38" t="s">
        <v>66</v>
      </c>
      <c r="E114" s="39" t="s">
        <v>982</v>
      </c>
    </row>
    <row r="115" spans="1:5" ht="51">
      <c r="A115" t="s">
        <v>67</v>
      </c>
      <c r="E115" s="37" t="s">
        <v>859</v>
      </c>
    </row>
    <row r="116" spans="1:16" ht="25.5">
      <c r="A116" s="26" t="s">
        <v>59</v>
      </c>
      <c s="31" t="s">
        <v>143</v>
      </c>
      <c s="31" t="s">
        <v>1031</v>
      </c>
      <c s="26" t="s">
        <v>62</v>
      </c>
      <c s="32" t="s">
        <v>1032</v>
      </c>
      <c s="33" t="s">
        <v>81</v>
      </c>
      <c s="34">
        <v>12</v>
      </c>
      <c s="35">
        <v>0</v>
      </c>
      <c s="35">
        <f>ROUND(ROUND(H116,2)*ROUND(G116,3),2)</f>
      </c>
      <c r="O116">
        <f>(I116*21)/100</f>
      </c>
      <c t="s">
        <v>33</v>
      </c>
    </row>
    <row r="117" spans="1:5" ht="12.75">
      <c r="A117" s="36" t="s">
        <v>65</v>
      </c>
      <c r="E117" s="37" t="s">
        <v>62</v>
      </c>
    </row>
    <row r="118" spans="1:5" ht="12.75">
      <c r="A118" s="38" t="s">
        <v>66</v>
      </c>
      <c r="E118" s="39" t="s">
        <v>982</v>
      </c>
    </row>
    <row r="119" spans="1:5" ht="51">
      <c r="A119" t="s">
        <v>67</v>
      </c>
      <c r="E119" s="37" t="s">
        <v>859</v>
      </c>
    </row>
    <row r="120" spans="1:16" ht="25.5">
      <c r="A120" s="26" t="s">
        <v>59</v>
      </c>
      <c s="31" t="s">
        <v>146</v>
      </c>
      <c s="31" t="s">
        <v>908</v>
      </c>
      <c s="26" t="s">
        <v>62</v>
      </c>
      <c s="32" t="s">
        <v>909</v>
      </c>
      <c s="33" t="s">
        <v>81</v>
      </c>
      <c s="34">
        <v>16</v>
      </c>
      <c s="35">
        <v>0</v>
      </c>
      <c s="35">
        <f>ROUND(ROUND(H120,2)*ROUND(G120,3),2)</f>
      </c>
      <c r="O120">
        <f>(I120*21)/100</f>
      </c>
      <c t="s">
        <v>33</v>
      </c>
    </row>
    <row r="121" spans="1:5" ht="12.75">
      <c r="A121" s="36" t="s">
        <v>65</v>
      </c>
      <c r="E121" s="37" t="s">
        <v>62</v>
      </c>
    </row>
    <row r="122" spans="1:5" ht="12.75">
      <c r="A122" s="38" t="s">
        <v>66</v>
      </c>
      <c r="E122" s="39" t="s">
        <v>982</v>
      </c>
    </row>
    <row r="123" spans="1:5" ht="51">
      <c r="A123" t="s">
        <v>67</v>
      </c>
      <c r="E123" s="37" t="s">
        <v>859</v>
      </c>
    </row>
    <row r="124" spans="1:16" ht="25.5">
      <c r="A124" s="26" t="s">
        <v>59</v>
      </c>
      <c s="31" t="s">
        <v>149</v>
      </c>
      <c s="31" t="s">
        <v>916</v>
      </c>
      <c s="26" t="s">
        <v>62</v>
      </c>
      <c s="32" t="s">
        <v>917</v>
      </c>
      <c s="33" t="s">
        <v>81</v>
      </c>
      <c s="34">
        <v>6</v>
      </c>
      <c s="35">
        <v>0</v>
      </c>
      <c s="35">
        <f>ROUND(ROUND(H124,2)*ROUND(G124,3),2)</f>
      </c>
      <c r="O124">
        <f>(I124*21)/100</f>
      </c>
      <c t="s">
        <v>33</v>
      </c>
    </row>
    <row r="125" spans="1:5" ht="12.75">
      <c r="A125" s="36" t="s">
        <v>65</v>
      </c>
      <c r="E125" s="37" t="s">
        <v>62</v>
      </c>
    </row>
    <row r="126" spans="1:5" ht="12.75">
      <c r="A126" s="38" t="s">
        <v>66</v>
      </c>
      <c r="E126" s="39" t="s">
        <v>982</v>
      </c>
    </row>
    <row r="127" spans="1:5" ht="51">
      <c r="A127" t="s">
        <v>67</v>
      </c>
      <c r="E127" s="37" t="s">
        <v>859</v>
      </c>
    </row>
    <row r="128" spans="1:16" ht="25.5">
      <c r="A128" s="26" t="s">
        <v>59</v>
      </c>
      <c s="31" t="s">
        <v>152</v>
      </c>
      <c s="31" t="s">
        <v>1033</v>
      </c>
      <c s="26" t="s">
        <v>62</v>
      </c>
      <c s="32" t="s">
        <v>1034</v>
      </c>
      <c s="33" t="s">
        <v>81</v>
      </c>
      <c s="34">
        <v>8</v>
      </c>
      <c s="35">
        <v>0</v>
      </c>
      <c s="35">
        <f>ROUND(ROUND(H128,2)*ROUND(G128,3),2)</f>
      </c>
      <c r="O128">
        <f>(I128*21)/100</f>
      </c>
      <c t="s">
        <v>33</v>
      </c>
    </row>
    <row r="129" spans="1:5" ht="12.75">
      <c r="A129" s="36" t="s">
        <v>65</v>
      </c>
      <c r="E129" s="37" t="s">
        <v>62</v>
      </c>
    </row>
    <row r="130" spans="1:5" ht="12.75">
      <c r="A130" s="38" t="s">
        <v>66</v>
      </c>
      <c r="E130" s="39" t="s">
        <v>982</v>
      </c>
    </row>
    <row r="131" spans="1:5" ht="51">
      <c r="A131" t="s">
        <v>67</v>
      </c>
      <c r="E131" s="37" t="s">
        <v>859</v>
      </c>
    </row>
    <row r="132" spans="1:18" ht="12.75" customHeight="1">
      <c r="A132" s="6" t="s">
        <v>56</v>
      </c>
      <c s="6"/>
      <c s="41" t="s">
        <v>439</v>
      </c>
      <c s="6"/>
      <c s="29" t="s">
        <v>918</v>
      </c>
      <c s="6"/>
      <c s="6"/>
      <c s="6"/>
      <c s="42">
        <f>0+Q132</f>
      </c>
      <c r="O132">
        <f>0+R132</f>
      </c>
      <c r="Q132">
        <f>0+I133+I137+I141+I145+I149+I153+I157+I161+I165+I169+I173+I177</f>
      </c>
      <c>
        <f>0+O133+O137+O141+O145+O149+O153+O157+O161+O165+O169+O173+O177</f>
      </c>
    </row>
    <row r="133" spans="1:16" ht="12.75">
      <c r="A133" s="26" t="s">
        <v>59</v>
      </c>
      <c s="31" t="s">
        <v>72</v>
      </c>
      <c s="31" t="s">
        <v>1035</v>
      </c>
      <c s="26" t="s">
        <v>62</v>
      </c>
      <c s="32" t="s">
        <v>1036</v>
      </c>
      <c s="33" t="s">
        <v>81</v>
      </c>
      <c s="34">
        <v>2</v>
      </c>
      <c s="35">
        <v>0</v>
      </c>
      <c s="35">
        <f>ROUND(ROUND(H133,2)*ROUND(G133,3),2)</f>
      </c>
      <c r="O133">
        <f>(I133*21)/100</f>
      </c>
      <c t="s">
        <v>33</v>
      </c>
    </row>
    <row r="134" spans="1:5" ht="12.75">
      <c r="A134" s="36" t="s">
        <v>65</v>
      </c>
      <c r="E134" s="37" t="s">
        <v>62</v>
      </c>
    </row>
    <row r="135" spans="1:5" ht="12.75">
      <c r="A135" s="38" t="s">
        <v>66</v>
      </c>
      <c r="E135" s="39" t="s">
        <v>982</v>
      </c>
    </row>
    <row r="136" spans="1:5" ht="51">
      <c r="A136" t="s">
        <v>67</v>
      </c>
      <c r="E136" s="37" t="s">
        <v>921</v>
      </c>
    </row>
    <row r="137" spans="1:16" ht="25.5">
      <c r="A137" s="26" t="s">
        <v>59</v>
      </c>
      <c s="31" t="s">
        <v>75</v>
      </c>
      <c s="31" t="s">
        <v>776</v>
      </c>
      <c s="26" t="s">
        <v>62</v>
      </c>
      <c s="32" t="s">
        <v>777</v>
      </c>
      <c s="33" t="s">
        <v>81</v>
      </c>
      <c s="34">
        <v>1</v>
      </c>
      <c s="35">
        <v>0</v>
      </c>
      <c s="35">
        <f>ROUND(ROUND(H137,2)*ROUND(G137,3),2)</f>
      </c>
      <c r="O137">
        <f>(I137*21)/100</f>
      </c>
      <c t="s">
        <v>33</v>
      </c>
    </row>
    <row r="138" spans="1:5" ht="12.75">
      <c r="A138" s="36" t="s">
        <v>65</v>
      </c>
      <c r="E138" s="37" t="s">
        <v>62</v>
      </c>
    </row>
    <row r="139" spans="1:5" ht="12.75">
      <c r="A139" s="38" t="s">
        <v>66</v>
      </c>
      <c r="E139" s="39" t="s">
        <v>982</v>
      </c>
    </row>
    <row r="140" spans="1:5" ht="63.75">
      <c r="A140" t="s">
        <v>67</v>
      </c>
      <c r="E140" s="37" t="s">
        <v>924</v>
      </c>
    </row>
    <row r="141" spans="1:16" ht="38.25">
      <c r="A141" s="26" t="s">
        <v>59</v>
      </c>
      <c s="31" t="s">
        <v>78</v>
      </c>
      <c s="31" t="s">
        <v>780</v>
      </c>
      <c s="26" t="s">
        <v>62</v>
      </c>
      <c s="32" t="s">
        <v>781</v>
      </c>
      <c s="33" t="s">
        <v>81</v>
      </c>
      <c s="34">
        <v>60</v>
      </c>
      <c s="35">
        <v>0</v>
      </c>
      <c s="35">
        <f>ROUND(ROUND(H141,2)*ROUND(G141,3),2)</f>
      </c>
      <c r="O141">
        <f>(I141*21)/100</f>
      </c>
      <c t="s">
        <v>33</v>
      </c>
    </row>
    <row r="142" spans="1:5" ht="12.75">
      <c r="A142" s="36" t="s">
        <v>65</v>
      </c>
      <c r="E142" s="37" t="s">
        <v>62</v>
      </c>
    </row>
    <row r="143" spans="1:5" ht="12.75">
      <c r="A143" s="38" t="s">
        <v>66</v>
      </c>
      <c r="E143" s="39" t="s">
        <v>982</v>
      </c>
    </row>
    <row r="144" spans="1:5" ht="63.75">
      <c r="A144" t="s">
        <v>67</v>
      </c>
      <c r="E144" s="37" t="s">
        <v>924</v>
      </c>
    </row>
    <row r="145" spans="1:16" ht="25.5">
      <c r="A145" s="26" t="s">
        <v>59</v>
      </c>
      <c s="31" t="s">
        <v>82</v>
      </c>
      <c s="31" t="s">
        <v>338</v>
      </c>
      <c s="26" t="s">
        <v>62</v>
      </c>
      <c s="32" t="s">
        <v>339</v>
      </c>
      <c s="33" t="s">
        <v>81</v>
      </c>
      <c s="34">
        <v>1</v>
      </c>
      <c s="35">
        <v>0</v>
      </c>
      <c s="35">
        <f>ROUND(ROUND(H145,2)*ROUND(G145,3),2)</f>
      </c>
      <c r="O145">
        <f>(I145*21)/100</f>
      </c>
      <c t="s">
        <v>33</v>
      </c>
    </row>
    <row r="146" spans="1:5" ht="12.75">
      <c r="A146" s="36" t="s">
        <v>65</v>
      </c>
      <c r="E146" s="37" t="s">
        <v>62</v>
      </c>
    </row>
    <row r="147" spans="1:5" ht="12.75">
      <c r="A147" s="38" t="s">
        <v>66</v>
      </c>
      <c r="E147" s="39" t="s">
        <v>982</v>
      </c>
    </row>
    <row r="148" spans="1:5" ht="38.25">
      <c r="A148" t="s">
        <v>67</v>
      </c>
      <c r="E148" s="37" t="s">
        <v>925</v>
      </c>
    </row>
    <row r="149" spans="1:16" ht="12.75">
      <c r="A149" s="26" t="s">
        <v>59</v>
      </c>
      <c s="31" t="s">
        <v>85</v>
      </c>
      <c s="31" t="s">
        <v>1037</v>
      </c>
      <c s="26" t="s">
        <v>62</v>
      </c>
      <c s="32" t="s">
        <v>1038</v>
      </c>
      <c s="33" t="s">
        <v>81</v>
      </c>
      <c s="34">
        <v>2</v>
      </c>
      <c s="35">
        <v>0</v>
      </c>
      <c s="35">
        <f>ROUND(ROUND(H149,2)*ROUND(G149,3),2)</f>
      </c>
      <c r="O149">
        <f>(I149*21)/100</f>
      </c>
      <c t="s">
        <v>33</v>
      </c>
    </row>
    <row r="150" spans="1:5" ht="12.75">
      <c r="A150" s="36" t="s">
        <v>65</v>
      </c>
      <c r="E150" s="37" t="s">
        <v>62</v>
      </c>
    </row>
    <row r="151" spans="1:5" ht="12.75">
      <c r="A151" s="38" t="s">
        <v>66</v>
      </c>
      <c r="E151" s="39" t="s">
        <v>982</v>
      </c>
    </row>
    <row r="152" spans="1:5" ht="38.25">
      <c r="A152" t="s">
        <v>67</v>
      </c>
      <c r="E152" s="37" t="s">
        <v>1039</v>
      </c>
    </row>
    <row r="153" spans="1:16" ht="25.5">
      <c r="A153" s="26" t="s">
        <v>59</v>
      </c>
      <c s="31" t="s">
        <v>88</v>
      </c>
      <c s="31" t="s">
        <v>1040</v>
      </c>
      <c s="26" t="s">
        <v>62</v>
      </c>
      <c s="32" t="s">
        <v>1041</v>
      </c>
      <c s="33" t="s">
        <v>81</v>
      </c>
      <c s="34">
        <v>1</v>
      </c>
      <c s="35">
        <v>0</v>
      </c>
      <c s="35">
        <f>ROUND(ROUND(H153,2)*ROUND(G153,3),2)</f>
      </c>
      <c r="O153">
        <f>(I153*21)/100</f>
      </c>
      <c t="s">
        <v>33</v>
      </c>
    </row>
    <row r="154" spans="1:5" ht="12.75">
      <c r="A154" s="36" t="s">
        <v>65</v>
      </c>
      <c r="E154" s="37" t="s">
        <v>62</v>
      </c>
    </row>
    <row r="155" spans="1:5" ht="12.75">
      <c r="A155" s="38" t="s">
        <v>66</v>
      </c>
      <c r="E155" s="39" t="s">
        <v>982</v>
      </c>
    </row>
    <row r="156" spans="1:5" ht="38.25">
      <c r="A156" t="s">
        <v>67</v>
      </c>
      <c r="E156" s="37" t="s">
        <v>1039</v>
      </c>
    </row>
    <row r="157" spans="1:16" ht="12.75">
      <c r="A157" s="26" t="s">
        <v>59</v>
      </c>
      <c s="31" t="s">
        <v>91</v>
      </c>
      <c s="31" t="s">
        <v>926</v>
      </c>
      <c s="26" t="s">
        <v>62</v>
      </c>
      <c s="32" t="s">
        <v>927</v>
      </c>
      <c s="33" t="s">
        <v>81</v>
      </c>
      <c s="34">
        <v>1</v>
      </c>
      <c s="35">
        <v>0</v>
      </c>
      <c s="35">
        <f>ROUND(ROUND(H157,2)*ROUND(G157,3),2)</f>
      </c>
      <c r="O157">
        <f>(I157*21)/100</f>
      </c>
      <c t="s">
        <v>33</v>
      </c>
    </row>
    <row r="158" spans="1:5" ht="12.75">
      <c r="A158" s="36" t="s">
        <v>65</v>
      </c>
      <c r="E158" s="37" t="s">
        <v>62</v>
      </c>
    </row>
    <row r="159" spans="1:5" ht="12.75">
      <c r="A159" s="38" t="s">
        <v>66</v>
      </c>
      <c r="E159" s="39" t="s">
        <v>982</v>
      </c>
    </row>
    <row r="160" spans="1:5" ht="38.25">
      <c r="A160" t="s">
        <v>67</v>
      </c>
      <c r="E160" s="37" t="s">
        <v>928</v>
      </c>
    </row>
    <row r="161" spans="1:16" ht="12.75">
      <c r="A161" s="26" t="s">
        <v>59</v>
      </c>
      <c s="31" t="s">
        <v>94</v>
      </c>
      <c s="31" t="s">
        <v>1042</v>
      </c>
      <c s="26" t="s">
        <v>62</v>
      </c>
      <c s="32" t="s">
        <v>1043</v>
      </c>
      <c s="33" t="s">
        <v>81</v>
      </c>
      <c s="34">
        <v>1</v>
      </c>
      <c s="35">
        <v>0</v>
      </c>
      <c s="35">
        <f>ROUND(ROUND(H161,2)*ROUND(G161,3),2)</f>
      </c>
      <c r="O161">
        <f>(I161*21)/100</f>
      </c>
      <c t="s">
        <v>33</v>
      </c>
    </row>
    <row r="162" spans="1:5" ht="12.75">
      <c r="A162" s="36" t="s">
        <v>65</v>
      </c>
      <c r="E162" s="37" t="s">
        <v>62</v>
      </c>
    </row>
    <row r="163" spans="1:5" ht="12.75">
      <c r="A163" s="38" t="s">
        <v>66</v>
      </c>
      <c r="E163" s="39" t="s">
        <v>982</v>
      </c>
    </row>
    <row r="164" spans="1:5" ht="38.25">
      <c r="A164" t="s">
        <v>67</v>
      </c>
      <c r="E164" s="37" t="s">
        <v>928</v>
      </c>
    </row>
    <row r="165" spans="1:16" ht="12.75">
      <c r="A165" s="26" t="s">
        <v>59</v>
      </c>
      <c s="31" t="s">
        <v>97</v>
      </c>
      <c s="31" t="s">
        <v>784</v>
      </c>
      <c s="26" t="s">
        <v>62</v>
      </c>
      <c s="32" t="s">
        <v>785</v>
      </c>
      <c s="33" t="s">
        <v>204</v>
      </c>
      <c s="34">
        <v>100</v>
      </c>
      <c s="35">
        <v>0</v>
      </c>
      <c s="35">
        <f>ROUND(ROUND(H165,2)*ROUND(G165,3),2)</f>
      </c>
      <c r="O165">
        <f>(I165*21)/100</f>
      </c>
      <c t="s">
        <v>33</v>
      </c>
    </row>
    <row r="166" spans="1:5" ht="12.75">
      <c r="A166" s="36" t="s">
        <v>65</v>
      </c>
      <c r="E166" s="37" t="s">
        <v>62</v>
      </c>
    </row>
    <row r="167" spans="1:5" ht="12.75">
      <c r="A167" s="38" t="s">
        <v>66</v>
      </c>
      <c r="E167" s="39" t="s">
        <v>982</v>
      </c>
    </row>
    <row r="168" spans="1:5" ht="38.25">
      <c r="A168" t="s">
        <v>67</v>
      </c>
      <c r="E168" s="37" t="s">
        <v>929</v>
      </c>
    </row>
    <row r="169" spans="1:16" ht="12.75">
      <c r="A169" s="26" t="s">
        <v>59</v>
      </c>
      <c s="31" t="s">
        <v>100</v>
      </c>
      <c s="31" t="s">
        <v>791</v>
      </c>
      <c s="26" t="s">
        <v>62</v>
      </c>
      <c s="32" t="s">
        <v>792</v>
      </c>
      <c s="33" t="s">
        <v>204</v>
      </c>
      <c s="34">
        <v>72</v>
      </c>
      <c s="35">
        <v>0</v>
      </c>
      <c s="35">
        <f>ROUND(ROUND(H169,2)*ROUND(G169,3),2)</f>
      </c>
      <c r="O169">
        <f>(I169*21)/100</f>
      </c>
      <c t="s">
        <v>33</v>
      </c>
    </row>
    <row r="170" spans="1:5" ht="12.75">
      <c r="A170" s="36" t="s">
        <v>65</v>
      </c>
      <c r="E170" s="37" t="s">
        <v>62</v>
      </c>
    </row>
    <row r="171" spans="1:5" ht="12.75">
      <c r="A171" s="38" t="s">
        <v>66</v>
      </c>
      <c r="E171" s="39" t="s">
        <v>982</v>
      </c>
    </row>
    <row r="172" spans="1:5" ht="38.25">
      <c r="A172" t="s">
        <v>67</v>
      </c>
      <c r="E172" s="37" t="s">
        <v>930</v>
      </c>
    </row>
    <row r="173" spans="1:16" ht="12.75">
      <c r="A173" s="26" t="s">
        <v>59</v>
      </c>
      <c s="31" t="s">
        <v>103</v>
      </c>
      <c s="31" t="s">
        <v>441</v>
      </c>
      <c s="26" t="s">
        <v>62</v>
      </c>
      <c s="32" t="s">
        <v>442</v>
      </c>
      <c s="33" t="s">
        <v>204</v>
      </c>
      <c s="34">
        <v>16</v>
      </c>
      <c s="35">
        <v>0</v>
      </c>
      <c s="35">
        <f>ROUND(ROUND(H173,2)*ROUND(G173,3),2)</f>
      </c>
      <c r="O173">
        <f>(I173*21)/100</f>
      </c>
      <c t="s">
        <v>33</v>
      </c>
    </row>
    <row r="174" spans="1:5" ht="12.75">
      <c r="A174" s="36" t="s">
        <v>65</v>
      </c>
      <c r="E174" s="37" t="s">
        <v>62</v>
      </c>
    </row>
    <row r="175" spans="1:5" ht="12.75">
      <c r="A175" s="38" t="s">
        <v>66</v>
      </c>
      <c r="E175" s="39" t="s">
        <v>982</v>
      </c>
    </row>
    <row r="176" spans="1:5" ht="38.25">
      <c r="A176" t="s">
        <v>67</v>
      </c>
      <c r="E176" s="37" t="s">
        <v>931</v>
      </c>
    </row>
    <row r="177" spans="1:16" ht="12.75">
      <c r="A177" s="26" t="s">
        <v>59</v>
      </c>
      <c s="31" t="s">
        <v>155</v>
      </c>
      <c s="31" t="s">
        <v>932</v>
      </c>
      <c s="26" t="s">
        <v>62</v>
      </c>
      <c s="32" t="s">
        <v>933</v>
      </c>
      <c s="33" t="s">
        <v>934</v>
      </c>
      <c s="34">
        <v>1</v>
      </c>
      <c s="35">
        <v>0</v>
      </c>
      <c s="35">
        <f>ROUND(ROUND(H177,2)*ROUND(G177,3),2)</f>
      </c>
      <c r="O177">
        <f>(I177*21)/100</f>
      </c>
      <c t="s">
        <v>33</v>
      </c>
    </row>
    <row r="178" spans="1:5" ht="12.75">
      <c r="A178" s="36" t="s">
        <v>65</v>
      </c>
      <c r="E178" s="37" t="s">
        <v>62</v>
      </c>
    </row>
    <row r="179" spans="1:5" ht="12.75">
      <c r="A179" s="38" t="s">
        <v>66</v>
      </c>
      <c r="E179" s="39" t="s">
        <v>982</v>
      </c>
    </row>
    <row r="180" spans="1:5" ht="140.25">
      <c r="A180" t="s">
        <v>67</v>
      </c>
      <c r="E180" s="37" t="s">
        <v>935</v>
      </c>
    </row>
    <row r="181" spans="1:18" ht="12.75" customHeight="1">
      <c r="A181" s="6" t="s">
        <v>56</v>
      </c>
      <c s="6"/>
      <c s="41" t="s">
        <v>936</v>
      </c>
      <c s="6"/>
      <c s="29" t="s">
        <v>937</v>
      </c>
      <c s="6"/>
      <c s="6"/>
      <c s="6"/>
      <c s="42">
        <f>0+Q181</f>
      </c>
      <c r="O181">
        <f>0+R181</f>
      </c>
      <c r="Q181">
        <f>0+I182+I186+I190</f>
      </c>
      <c>
        <f>0+O182+O186+O190</f>
      </c>
    </row>
    <row r="182" spans="1:16" ht="12.75">
      <c r="A182" s="26" t="s">
        <v>59</v>
      </c>
      <c s="31" t="s">
        <v>107</v>
      </c>
      <c s="31" t="s">
        <v>954</v>
      </c>
      <c s="26" t="s">
        <v>62</v>
      </c>
      <c s="32" t="s">
        <v>955</v>
      </c>
      <c s="33" t="s">
        <v>81</v>
      </c>
      <c s="34">
        <v>100</v>
      </c>
      <c s="35">
        <v>0</v>
      </c>
      <c s="35">
        <f>ROUND(ROUND(H182,2)*ROUND(G182,3),2)</f>
      </c>
      <c r="O182">
        <f>(I182*21)/100</f>
      </c>
      <c t="s">
        <v>33</v>
      </c>
    </row>
    <row r="183" spans="1:5" ht="12.75">
      <c r="A183" s="36" t="s">
        <v>65</v>
      </c>
      <c r="E183" s="37" t="s">
        <v>62</v>
      </c>
    </row>
    <row r="184" spans="1:5" ht="12.75">
      <c r="A184" s="38" t="s">
        <v>66</v>
      </c>
      <c r="E184" s="39" t="s">
        <v>982</v>
      </c>
    </row>
    <row r="185" spans="1:5" ht="38.25">
      <c r="A185" t="s">
        <v>67</v>
      </c>
      <c r="E185" s="37" t="s">
        <v>956</v>
      </c>
    </row>
    <row r="186" spans="1:16" ht="12.75">
      <c r="A186" s="26" t="s">
        <v>59</v>
      </c>
      <c s="31" t="s">
        <v>110</v>
      </c>
      <c s="31" t="s">
        <v>957</v>
      </c>
      <c s="26" t="s">
        <v>62</v>
      </c>
      <c s="32" t="s">
        <v>958</v>
      </c>
      <c s="33" t="s">
        <v>81</v>
      </c>
      <c s="34">
        <v>100</v>
      </c>
      <c s="35">
        <v>0</v>
      </c>
      <c s="35">
        <f>ROUND(ROUND(H186,2)*ROUND(G186,3),2)</f>
      </c>
      <c r="O186">
        <f>(I186*21)/100</f>
      </c>
      <c t="s">
        <v>33</v>
      </c>
    </row>
    <row r="187" spans="1:5" ht="12.75">
      <c r="A187" s="36" t="s">
        <v>65</v>
      </c>
      <c r="E187" s="37" t="s">
        <v>62</v>
      </c>
    </row>
    <row r="188" spans="1:5" ht="12.75">
      <c r="A188" s="38" t="s">
        <v>66</v>
      </c>
      <c r="E188" s="39" t="s">
        <v>982</v>
      </c>
    </row>
    <row r="189" spans="1:5" ht="38.25">
      <c r="A189" t="s">
        <v>67</v>
      </c>
      <c r="E189" s="37" t="s">
        <v>956</v>
      </c>
    </row>
    <row r="190" spans="1:16" ht="12.75">
      <c r="A190" s="26" t="s">
        <v>59</v>
      </c>
      <c s="31" t="s">
        <v>113</v>
      </c>
      <c s="31" t="s">
        <v>959</v>
      </c>
      <c s="26" t="s">
        <v>62</v>
      </c>
      <c s="32" t="s">
        <v>960</v>
      </c>
      <c s="33" t="s">
        <v>81</v>
      </c>
      <c s="34">
        <v>50</v>
      </c>
      <c s="35">
        <v>0</v>
      </c>
      <c s="35">
        <f>ROUND(ROUND(H190,2)*ROUND(G190,3),2)</f>
      </c>
      <c r="O190">
        <f>(I190*21)/100</f>
      </c>
      <c t="s">
        <v>33</v>
      </c>
    </row>
    <row r="191" spans="1:5" ht="12.75">
      <c r="A191" s="36" t="s">
        <v>65</v>
      </c>
      <c r="E191" s="37" t="s">
        <v>62</v>
      </c>
    </row>
    <row r="192" spans="1:5" ht="12.75">
      <c r="A192" s="38" t="s">
        <v>66</v>
      </c>
      <c r="E192" s="39" t="s">
        <v>982</v>
      </c>
    </row>
    <row r="193" spans="1:5" ht="38.25">
      <c r="A193" t="s">
        <v>67</v>
      </c>
      <c r="E193" s="37" t="s">
        <v>956</v>
      </c>
    </row>
    <row r="194" spans="1:18" ht="12.75" customHeight="1">
      <c r="A194" s="6" t="s">
        <v>56</v>
      </c>
      <c s="6"/>
      <c s="41" t="s">
        <v>967</v>
      </c>
      <c s="6"/>
      <c s="29" t="s">
        <v>968</v>
      </c>
      <c s="6"/>
      <c s="6"/>
      <c s="6"/>
      <c s="42">
        <f>0+Q194</f>
      </c>
      <c r="O194">
        <f>0+R194</f>
      </c>
      <c r="Q194">
        <f>0+I195+I199</f>
      </c>
      <c>
        <f>0+O195+O199</f>
      </c>
    </row>
    <row r="195" spans="1:16" ht="38.25">
      <c r="A195" s="26" t="s">
        <v>59</v>
      </c>
      <c s="31" t="s">
        <v>116</v>
      </c>
      <c s="31" t="s">
        <v>969</v>
      </c>
      <c s="26" t="s">
        <v>62</v>
      </c>
      <c s="32" t="s">
        <v>970</v>
      </c>
      <c s="33" t="s">
        <v>971</v>
      </c>
      <c s="34">
        <v>0.5</v>
      </c>
      <c s="35">
        <v>0</v>
      </c>
      <c s="35">
        <f>ROUND(ROUND(H195,2)*ROUND(G195,3),2)</f>
      </c>
      <c r="O195">
        <f>(I195*21)/100</f>
      </c>
      <c t="s">
        <v>33</v>
      </c>
    </row>
    <row r="196" spans="1:5" ht="12.75">
      <c r="A196" s="36" t="s">
        <v>65</v>
      </c>
      <c r="E196" s="37" t="s">
        <v>62</v>
      </c>
    </row>
    <row r="197" spans="1:5" ht="12.75">
      <c r="A197" s="38" t="s">
        <v>66</v>
      </c>
      <c r="E197" s="39" t="s">
        <v>1044</v>
      </c>
    </row>
    <row r="198" spans="1:5" ht="102">
      <c r="A198" t="s">
        <v>67</v>
      </c>
      <c r="E198" s="37" t="s">
        <v>972</v>
      </c>
    </row>
    <row r="199" spans="1:16" ht="25.5">
      <c r="A199" s="26" t="s">
        <v>59</v>
      </c>
      <c s="31" t="s">
        <v>119</v>
      </c>
      <c s="31" t="s">
        <v>973</v>
      </c>
      <c s="26" t="s">
        <v>62</v>
      </c>
      <c s="32" t="s">
        <v>974</v>
      </c>
      <c s="33" t="s">
        <v>971</v>
      </c>
      <c s="34">
        <v>0.05</v>
      </c>
      <c s="35">
        <v>0</v>
      </c>
      <c s="35">
        <f>ROUND(ROUND(H199,2)*ROUND(G199,3),2)</f>
      </c>
      <c r="O199">
        <f>(I199*21)/100</f>
      </c>
      <c t="s">
        <v>33</v>
      </c>
    </row>
    <row r="200" spans="1:5" ht="12.75">
      <c r="A200" s="36" t="s">
        <v>65</v>
      </c>
      <c r="E200" s="37" t="s">
        <v>62</v>
      </c>
    </row>
    <row r="201" spans="1:5" ht="12.75">
      <c r="A201" s="38" t="s">
        <v>66</v>
      </c>
      <c r="E201" s="39" t="s">
        <v>1044</v>
      </c>
    </row>
    <row r="202" spans="1:5" ht="102">
      <c r="A202" t="s">
        <v>67</v>
      </c>
      <c r="E202" s="37" t="s">
        <v>972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2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0+O11+O36+O93+O102+O139+O184+O193</f>
      </c>
      <c t="s">
        <v>32</v>
      </c>
    </row>
    <row r="3" spans="1:16" ht="15" customHeight="1">
      <c r="A3" t="s">
        <v>12</v>
      </c>
      <c s="12" t="s">
        <v>14</v>
      </c>
      <c s="13" t="s">
        <v>15</v>
      </c>
      <c s="1"/>
      <c s="14" t="s">
        <v>16</v>
      </c>
      <c s="1"/>
      <c s="9"/>
      <c s="8" t="s">
        <v>1045</v>
      </c>
      <c s="43">
        <f>0+I11+I36+I93+I102+I139+I184+I193</f>
      </c>
      <c r="O3" t="s">
        <v>29</v>
      </c>
      <c t="s">
        <v>33</v>
      </c>
    </row>
    <row r="4" spans="1:16" ht="15" customHeight="1">
      <c r="A4" t="s">
        <v>17</v>
      </c>
      <c s="12" t="s">
        <v>18</v>
      </c>
      <c s="13" t="s">
        <v>19</v>
      </c>
      <c s="1"/>
      <c s="14" t="s">
        <v>20</v>
      </c>
      <c s="1"/>
      <c s="1"/>
      <c s="11"/>
      <c s="11"/>
      <c r="O4" t="s">
        <v>30</v>
      </c>
      <c t="s">
        <v>33</v>
      </c>
    </row>
    <row r="5" spans="1:16" ht="12.75" customHeight="1">
      <c r="A5" t="s">
        <v>21</v>
      </c>
      <c s="12" t="s">
        <v>18</v>
      </c>
      <c s="13" t="s">
        <v>640</v>
      </c>
      <c s="1"/>
      <c s="14" t="s">
        <v>641</v>
      </c>
      <c s="1"/>
      <c s="1"/>
      <c s="1"/>
      <c s="1"/>
      <c r="O5" t="s">
        <v>31</v>
      </c>
      <c t="s">
        <v>33</v>
      </c>
    </row>
    <row r="6" spans="1:9" ht="12.75" customHeight="1">
      <c r="A6" t="s">
        <v>24</v>
      </c>
      <c s="12" t="s">
        <v>18</v>
      </c>
      <c s="13" t="s">
        <v>833</v>
      </c>
      <c s="1"/>
      <c s="14" t="s">
        <v>834</v>
      </c>
      <c s="1"/>
      <c s="1"/>
      <c s="1"/>
      <c s="1"/>
    </row>
    <row r="7" spans="1:9" ht="12.75" customHeight="1">
      <c r="A7" t="s">
        <v>27</v>
      </c>
      <c s="16" t="s">
        <v>28</v>
      </c>
      <c s="17" t="s">
        <v>1045</v>
      </c>
      <c s="6"/>
      <c s="18" t="s">
        <v>1046</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978</v>
      </c>
      <c s="27"/>
      <c s="29" t="s">
        <v>979</v>
      </c>
      <c s="27"/>
      <c s="27"/>
      <c s="27"/>
      <c s="30">
        <f>0+Q11</f>
      </c>
      <c r="O11">
        <f>0+R11</f>
      </c>
      <c r="Q11">
        <f>0+I12+I16+I20+I24+I28+I32</f>
      </c>
      <c>
        <f>0+O12+O16+O20+O24+O28+O32</f>
      </c>
    </row>
    <row r="12" spans="1:16" ht="25.5">
      <c r="A12" s="26" t="s">
        <v>59</v>
      </c>
      <c s="31" t="s">
        <v>39</v>
      </c>
      <c s="31" t="s">
        <v>1048</v>
      </c>
      <c s="26" t="s">
        <v>62</v>
      </c>
      <c s="32" t="s">
        <v>1049</v>
      </c>
      <c s="33" t="s">
        <v>71</v>
      </c>
      <c s="34">
        <v>180</v>
      </c>
      <c s="35">
        <v>0</v>
      </c>
      <c s="35">
        <f>ROUND(ROUND(H12,2)*ROUND(G12,3),2)</f>
      </c>
      <c r="O12">
        <f>(I12*21)/100</f>
      </c>
      <c t="s">
        <v>33</v>
      </c>
    </row>
    <row r="13" spans="1:5" ht="12.75">
      <c r="A13" s="36" t="s">
        <v>65</v>
      </c>
      <c r="E13" s="37" t="s">
        <v>62</v>
      </c>
    </row>
    <row r="14" spans="1:5" ht="12.75">
      <c r="A14" s="38" t="s">
        <v>66</v>
      </c>
      <c r="E14" s="39" t="s">
        <v>946</v>
      </c>
    </row>
    <row r="15" spans="1:5" ht="63.75">
      <c r="A15" t="s">
        <v>67</v>
      </c>
      <c r="E15" s="37" t="s">
        <v>989</v>
      </c>
    </row>
    <row r="16" spans="1:16" ht="25.5">
      <c r="A16" s="26" t="s">
        <v>59</v>
      </c>
      <c s="31" t="s">
        <v>33</v>
      </c>
      <c s="31" t="s">
        <v>1050</v>
      </c>
      <c s="26" t="s">
        <v>62</v>
      </c>
      <c s="32" t="s">
        <v>1051</v>
      </c>
      <c s="33" t="s">
        <v>71</v>
      </c>
      <c s="34">
        <v>200</v>
      </c>
      <c s="35">
        <v>0</v>
      </c>
      <c s="35">
        <f>ROUND(ROUND(H16,2)*ROUND(G16,3),2)</f>
      </c>
      <c r="O16">
        <f>(I16*21)/100</f>
      </c>
      <c t="s">
        <v>33</v>
      </c>
    </row>
    <row r="17" spans="1:5" ht="12.75">
      <c r="A17" s="36" t="s">
        <v>65</v>
      </c>
      <c r="E17" s="37" t="s">
        <v>62</v>
      </c>
    </row>
    <row r="18" spans="1:5" ht="12.75">
      <c r="A18" s="38" t="s">
        <v>66</v>
      </c>
      <c r="E18" s="39" t="s">
        <v>946</v>
      </c>
    </row>
    <row r="19" spans="1:5" ht="38.25">
      <c r="A19" t="s">
        <v>67</v>
      </c>
      <c r="E19" s="37" t="s">
        <v>983</v>
      </c>
    </row>
    <row r="20" spans="1:16" ht="25.5">
      <c r="A20" s="26" t="s">
        <v>59</v>
      </c>
      <c s="31" t="s">
        <v>32</v>
      </c>
      <c s="31" t="s">
        <v>980</v>
      </c>
      <c s="26" t="s">
        <v>62</v>
      </c>
      <c s="32" t="s">
        <v>981</v>
      </c>
      <c s="33" t="s">
        <v>71</v>
      </c>
      <c s="34">
        <v>250</v>
      </c>
      <c s="35">
        <v>0</v>
      </c>
      <c s="35">
        <f>ROUND(ROUND(H20,2)*ROUND(G20,3),2)</f>
      </c>
      <c r="O20">
        <f>(I20*21)/100</f>
      </c>
      <c t="s">
        <v>33</v>
      </c>
    </row>
    <row r="21" spans="1:5" ht="12.75">
      <c r="A21" s="36" t="s">
        <v>65</v>
      </c>
      <c r="E21" s="37" t="s">
        <v>62</v>
      </c>
    </row>
    <row r="22" spans="1:5" ht="12.75">
      <c r="A22" s="38" t="s">
        <v>66</v>
      </c>
      <c r="E22" s="39" t="s">
        <v>946</v>
      </c>
    </row>
    <row r="23" spans="1:5" ht="38.25">
      <c r="A23" t="s">
        <v>67</v>
      </c>
      <c r="E23" s="37" t="s">
        <v>983</v>
      </c>
    </row>
    <row r="24" spans="1:16" ht="25.5">
      <c r="A24" s="26" t="s">
        <v>59</v>
      </c>
      <c s="31" t="s">
        <v>43</v>
      </c>
      <c s="31" t="s">
        <v>1052</v>
      </c>
      <c s="26" t="s">
        <v>62</v>
      </c>
      <c s="32" t="s">
        <v>1053</v>
      </c>
      <c s="33" t="s">
        <v>71</v>
      </c>
      <c s="34">
        <v>200</v>
      </c>
      <c s="35">
        <v>0</v>
      </c>
      <c s="35">
        <f>ROUND(ROUND(H24,2)*ROUND(G24,3),2)</f>
      </c>
      <c r="O24">
        <f>(I24*21)/100</f>
      </c>
      <c t="s">
        <v>33</v>
      </c>
    </row>
    <row r="25" spans="1:5" ht="12.75">
      <c r="A25" s="36" t="s">
        <v>65</v>
      </c>
      <c r="E25" s="37" t="s">
        <v>62</v>
      </c>
    </row>
    <row r="26" spans="1:5" ht="12.75">
      <c r="A26" s="38" t="s">
        <v>66</v>
      </c>
      <c r="E26" s="39" t="s">
        <v>946</v>
      </c>
    </row>
    <row r="27" spans="1:5" ht="51">
      <c r="A27" t="s">
        <v>67</v>
      </c>
      <c r="E27" s="37" t="s">
        <v>986</v>
      </c>
    </row>
    <row r="28" spans="1:16" ht="25.5">
      <c r="A28" s="26" t="s">
        <v>59</v>
      </c>
      <c s="31" t="s">
        <v>45</v>
      </c>
      <c s="31" t="s">
        <v>984</v>
      </c>
      <c s="26" t="s">
        <v>62</v>
      </c>
      <c s="32" t="s">
        <v>985</v>
      </c>
      <c s="33" t="s">
        <v>71</v>
      </c>
      <c s="34">
        <v>250</v>
      </c>
      <c s="35">
        <v>0</v>
      </c>
      <c s="35">
        <f>ROUND(ROUND(H28,2)*ROUND(G28,3),2)</f>
      </c>
      <c r="O28">
        <f>(I28*21)/100</f>
      </c>
      <c t="s">
        <v>33</v>
      </c>
    </row>
    <row r="29" spans="1:5" ht="12.75">
      <c r="A29" s="36" t="s">
        <v>65</v>
      </c>
      <c r="E29" s="37" t="s">
        <v>62</v>
      </c>
    </row>
    <row r="30" spans="1:5" ht="12.75">
      <c r="A30" s="38" t="s">
        <v>66</v>
      </c>
      <c r="E30" s="39" t="s">
        <v>946</v>
      </c>
    </row>
    <row r="31" spans="1:5" ht="51">
      <c r="A31" t="s">
        <v>67</v>
      </c>
      <c r="E31" s="37" t="s">
        <v>986</v>
      </c>
    </row>
    <row r="32" spans="1:16" ht="38.25">
      <c r="A32" s="26" t="s">
        <v>59</v>
      </c>
      <c s="31" t="s">
        <v>131</v>
      </c>
      <c s="31" t="s">
        <v>1054</v>
      </c>
      <c s="26" t="s">
        <v>62</v>
      </c>
      <c s="32" t="s">
        <v>1055</v>
      </c>
      <c s="33" t="s">
        <v>71</v>
      </c>
      <c s="34">
        <v>970</v>
      </c>
      <c s="35">
        <v>0</v>
      </c>
      <c s="35">
        <f>ROUND(ROUND(H32,2)*ROUND(G32,3),2)</f>
      </c>
      <c r="O32">
        <f>(I32*21)/100</f>
      </c>
      <c t="s">
        <v>33</v>
      </c>
    </row>
    <row r="33" spans="1:5" ht="12.75">
      <c r="A33" s="36" t="s">
        <v>65</v>
      </c>
      <c r="E33" s="37" t="s">
        <v>62</v>
      </c>
    </row>
    <row r="34" spans="1:5" ht="12.75">
      <c r="A34" s="38" t="s">
        <v>66</v>
      </c>
      <c r="E34" s="39" t="s">
        <v>1056</v>
      </c>
    </row>
    <row r="35" spans="1:5" ht="25.5">
      <c r="A35" t="s">
        <v>67</v>
      </c>
      <c r="E35" s="37" t="s">
        <v>1057</v>
      </c>
    </row>
    <row r="36" spans="1:18" ht="12.75" customHeight="1">
      <c r="A36" s="6" t="s">
        <v>56</v>
      </c>
      <c s="6"/>
      <c s="41" t="s">
        <v>839</v>
      </c>
      <c s="6"/>
      <c s="29" t="s">
        <v>840</v>
      </c>
      <c s="6"/>
      <c s="6"/>
      <c s="6"/>
      <c s="42">
        <f>0+Q36</f>
      </c>
      <c r="O36">
        <f>0+R36</f>
      </c>
      <c r="Q36">
        <f>0+I37+I41+I45+I49+I53+I57+I61+I65+I69+I73+I77+I81+I85+I89</f>
      </c>
      <c>
        <f>0+O37+O41+O45+O49+O53+O57+O61+O65+O69+O73+O77+O81+O85+O89</f>
      </c>
    </row>
    <row r="37" spans="1:16" ht="12.75">
      <c r="A37" s="26" t="s">
        <v>59</v>
      </c>
      <c s="31" t="s">
        <v>234</v>
      </c>
      <c s="31" t="s">
        <v>1058</v>
      </c>
      <c s="26" t="s">
        <v>62</v>
      </c>
      <c s="32" t="s">
        <v>1059</v>
      </c>
      <c s="33" t="s">
        <v>71</v>
      </c>
      <c s="34">
        <v>105</v>
      </c>
      <c s="35">
        <v>0</v>
      </c>
      <c s="35">
        <f>ROUND(ROUND(H37,2)*ROUND(G37,3),2)</f>
      </c>
      <c r="O37">
        <f>(I37*21)/100</f>
      </c>
      <c t="s">
        <v>33</v>
      </c>
    </row>
    <row r="38" spans="1:5" ht="12.75">
      <c r="A38" s="36" t="s">
        <v>65</v>
      </c>
      <c r="E38" s="37" t="s">
        <v>62</v>
      </c>
    </row>
    <row r="39" spans="1:5" ht="12.75">
      <c r="A39" s="38" t="s">
        <v>66</v>
      </c>
      <c r="E39" s="39" t="s">
        <v>1056</v>
      </c>
    </row>
    <row r="40" spans="1:5" ht="38.25">
      <c r="A40" t="s">
        <v>67</v>
      </c>
      <c r="E40" s="37" t="s">
        <v>691</v>
      </c>
    </row>
    <row r="41" spans="1:16" ht="25.5">
      <c r="A41" s="26" t="s">
        <v>59</v>
      </c>
      <c s="31" t="s">
        <v>237</v>
      </c>
      <c s="31" t="s">
        <v>698</v>
      </c>
      <c s="26" t="s">
        <v>62</v>
      </c>
      <c s="32" t="s">
        <v>699</v>
      </c>
      <c s="33" t="s">
        <v>81</v>
      </c>
      <c s="34">
        <v>10</v>
      </c>
      <c s="35">
        <v>0</v>
      </c>
      <c s="35">
        <f>ROUND(ROUND(H41,2)*ROUND(G41,3),2)</f>
      </c>
      <c r="O41">
        <f>(I41*21)/100</f>
      </c>
      <c t="s">
        <v>33</v>
      </c>
    </row>
    <row r="42" spans="1:5" ht="12.75">
      <c r="A42" s="36" t="s">
        <v>65</v>
      </c>
      <c r="E42" s="37" t="s">
        <v>62</v>
      </c>
    </row>
    <row r="43" spans="1:5" ht="12.75">
      <c r="A43" s="38" t="s">
        <v>66</v>
      </c>
      <c r="E43" s="39" t="s">
        <v>1056</v>
      </c>
    </row>
    <row r="44" spans="1:5" ht="38.25">
      <c r="A44" t="s">
        <v>67</v>
      </c>
      <c r="E44" s="37" t="s">
        <v>844</v>
      </c>
    </row>
    <row r="45" spans="1:16" ht="25.5">
      <c r="A45" s="26" t="s">
        <v>59</v>
      </c>
      <c s="31" t="s">
        <v>240</v>
      </c>
      <c s="31" t="s">
        <v>258</v>
      </c>
      <c s="26" t="s">
        <v>62</v>
      </c>
      <c s="32" t="s">
        <v>259</v>
      </c>
      <c s="33" t="s">
        <v>81</v>
      </c>
      <c s="34">
        <v>68</v>
      </c>
      <c s="35">
        <v>0</v>
      </c>
      <c s="35">
        <f>ROUND(ROUND(H45,2)*ROUND(G45,3),2)</f>
      </c>
      <c r="O45">
        <f>(I45*21)/100</f>
      </c>
      <c t="s">
        <v>33</v>
      </c>
    </row>
    <row r="46" spans="1:5" ht="12.75">
      <c r="A46" s="36" t="s">
        <v>65</v>
      </c>
      <c r="E46" s="37" t="s">
        <v>62</v>
      </c>
    </row>
    <row r="47" spans="1:5" ht="12.75">
      <c r="A47" s="38" t="s">
        <v>66</v>
      </c>
      <c r="E47" s="39" t="s">
        <v>1056</v>
      </c>
    </row>
    <row r="48" spans="1:5" ht="38.25">
      <c r="A48" t="s">
        <v>67</v>
      </c>
      <c r="E48" s="37" t="s">
        <v>844</v>
      </c>
    </row>
    <row r="49" spans="1:16" ht="25.5">
      <c r="A49" s="26" t="s">
        <v>59</v>
      </c>
      <c s="31" t="s">
        <v>243</v>
      </c>
      <c s="31" t="s">
        <v>701</v>
      </c>
      <c s="26" t="s">
        <v>62</v>
      </c>
      <c s="32" t="s">
        <v>702</v>
      </c>
      <c s="33" t="s">
        <v>81</v>
      </c>
      <c s="34">
        <v>300</v>
      </c>
      <c s="35">
        <v>0</v>
      </c>
      <c s="35">
        <f>ROUND(ROUND(H49,2)*ROUND(G49,3),2)</f>
      </c>
      <c r="O49">
        <f>(I49*21)/100</f>
      </c>
      <c t="s">
        <v>33</v>
      </c>
    </row>
    <row r="50" spans="1:5" ht="12.75">
      <c r="A50" s="36" t="s">
        <v>65</v>
      </c>
      <c r="E50" s="37" t="s">
        <v>62</v>
      </c>
    </row>
    <row r="51" spans="1:5" ht="12.75">
      <c r="A51" s="38" t="s">
        <v>66</v>
      </c>
      <c r="E51" s="39" t="s">
        <v>1056</v>
      </c>
    </row>
    <row r="52" spans="1:5" ht="38.25">
      <c r="A52" t="s">
        <v>67</v>
      </c>
      <c r="E52" s="37" t="s">
        <v>844</v>
      </c>
    </row>
    <row r="53" spans="1:16" ht="25.5">
      <c r="A53" s="26" t="s">
        <v>59</v>
      </c>
      <c s="31" t="s">
        <v>246</v>
      </c>
      <c s="31" t="s">
        <v>1060</v>
      </c>
      <c s="26" t="s">
        <v>62</v>
      </c>
      <c s="32" t="s">
        <v>1061</v>
      </c>
      <c s="33" t="s">
        <v>81</v>
      </c>
      <c s="34">
        <v>132</v>
      </c>
      <c s="35">
        <v>0</v>
      </c>
      <c s="35">
        <f>ROUND(ROUND(H53,2)*ROUND(G53,3),2)</f>
      </c>
      <c r="O53">
        <f>(I53*21)/100</f>
      </c>
      <c t="s">
        <v>33</v>
      </c>
    </row>
    <row r="54" spans="1:5" ht="12.75">
      <c r="A54" s="36" t="s">
        <v>65</v>
      </c>
      <c r="E54" s="37" t="s">
        <v>62</v>
      </c>
    </row>
    <row r="55" spans="1:5" ht="12.75">
      <c r="A55" s="38" t="s">
        <v>66</v>
      </c>
      <c r="E55" s="39" t="s">
        <v>1056</v>
      </c>
    </row>
    <row r="56" spans="1:5" ht="38.25">
      <c r="A56" t="s">
        <v>67</v>
      </c>
      <c r="E56" s="37" t="s">
        <v>844</v>
      </c>
    </row>
    <row r="57" spans="1:16" ht="25.5">
      <c r="A57" s="26" t="s">
        <v>59</v>
      </c>
      <c s="31" t="s">
        <v>60</v>
      </c>
      <c s="31" t="s">
        <v>1062</v>
      </c>
      <c s="26" t="s">
        <v>62</v>
      </c>
      <c s="32" t="s">
        <v>1063</v>
      </c>
      <c s="33" t="s">
        <v>81</v>
      </c>
      <c s="34">
        <v>8</v>
      </c>
      <c s="35">
        <v>0</v>
      </c>
      <c s="35">
        <f>ROUND(ROUND(H57,2)*ROUND(G57,3),2)</f>
      </c>
      <c r="O57">
        <f>(I57*21)/100</f>
      </c>
      <c t="s">
        <v>33</v>
      </c>
    </row>
    <row r="58" spans="1:5" ht="12.75">
      <c r="A58" s="36" t="s">
        <v>65</v>
      </c>
      <c r="E58" s="37" t="s">
        <v>62</v>
      </c>
    </row>
    <row r="59" spans="1:5" ht="12.75">
      <c r="A59" s="38" t="s">
        <v>66</v>
      </c>
      <c r="E59" s="39" t="s">
        <v>1056</v>
      </c>
    </row>
    <row r="60" spans="1:5" ht="38.25">
      <c r="A60" t="s">
        <v>67</v>
      </c>
      <c r="E60" s="37" t="s">
        <v>844</v>
      </c>
    </row>
    <row r="61" spans="1:16" ht="12.75">
      <c r="A61" s="26" t="s">
        <v>59</v>
      </c>
      <c s="31" t="s">
        <v>68</v>
      </c>
      <c s="31" t="s">
        <v>703</v>
      </c>
      <c s="26" t="s">
        <v>62</v>
      </c>
      <c s="32" t="s">
        <v>704</v>
      </c>
      <c s="33" t="s">
        <v>81</v>
      </c>
      <c s="34">
        <v>1072</v>
      </c>
      <c s="35">
        <v>0</v>
      </c>
      <c s="35">
        <f>ROUND(ROUND(H61,2)*ROUND(G61,3),2)</f>
      </c>
      <c r="O61">
        <f>(I61*21)/100</f>
      </c>
      <c t="s">
        <v>33</v>
      </c>
    </row>
    <row r="62" spans="1:5" ht="12.75">
      <c r="A62" s="36" t="s">
        <v>65</v>
      </c>
      <c r="E62" s="37" t="s">
        <v>62</v>
      </c>
    </row>
    <row r="63" spans="1:5" ht="12.75">
      <c r="A63" s="38" t="s">
        <v>66</v>
      </c>
      <c r="E63" s="39" t="s">
        <v>1056</v>
      </c>
    </row>
    <row r="64" spans="1:5" ht="25.5">
      <c r="A64" t="s">
        <v>67</v>
      </c>
      <c r="E64" s="37" t="s">
        <v>1064</v>
      </c>
    </row>
    <row r="65" spans="1:16" ht="12.75">
      <c r="A65" s="26" t="s">
        <v>59</v>
      </c>
      <c s="31" t="s">
        <v>72</v>
      </c>
      <c s="31" t="s">
        <v>847</v>
      </c>
      <c s="26" t="s">
        <v>62</v>
      </c>
      <c s="32" t="s">
        <v>848</v>
      </c>
      <c s="33" t="s">
        <v>849</v>
      </c>
      <c s="34">
        <v>33</v>
      </c>
      <c s="35">
        <v>0</v>
      </c>
      <c s="35">
        <f>ROUND(ROUND(H65,2)*ROUND(G65,3),2)</f>
      </c>
      <c r="O65">
        <f>(I65*21)/100</f>
      </c>
      <c t="s">
        <v>33</v>
      </c>
    </row>
    <row r="66" spans="1:5" ht="12.75">
      <c r="A66" s="36" t="s">
        <v>65</v>
      </c>
      <c r="E66" s="37" t="s">
        <v>62</v>
      </c>
    </row>
    <row r="67" spans="1:5" ht="12.75">
      <c r="A67" s="38" t="s">
        <v>66</v>
      </c>
      <c r="E67" s="39" t="s">
        <v>1056</v>
      </c>
    </row>
    <row r="68" spans="1:5" ht="76.5">
      <c r="A68" t="s">
        <v>67</v>
      </c>
      <c r="E68" s="37" t="s">
        <v>850</v>
      </c>
    </row>
    <row r="69" spans="1:16" ht="12.75">
      <c r="A69" s="26" t="s">
        <v>59</v>
      </c>
      <c s="31" t="s">
        <v>47</v>
      </c>
      <c s="31" t="s">
        <v>1065</v>
      </c>
      <c s="26" t="s">
        <v>62</v>
      </c>
      <c s="32" t="s">
        <v>1066</v>
      </c>
      <c s="33" t="s">
        <v>71</v>
      </c>
      <c s="34">
        <v>10</v>
      </c>
      <c s="35">
        <v>0</v>
      </c>
      <c s="35">
        <f>ROUND(ROUND(H69,2)*ROUND(G69,3),2)</f>
      </c>
      <c r="O69">
        <f>(I69*21)/100</f>
      </c>
      <c t="s">
        <v>33</v>
      </c>
    </row>
    <row r="70" spans="1:5" ht="12.75">
      <c r="A70" s="36" t="s">
        <v>65</v>
      </c>
      <c r="E70" s="37" t="s">
        <v>62</v>
      </c>
    </row>
    <row r="71" spans="1:5" ht="12.75">
      <c r="A71" s="38" t="s">
        <v>66</v>
      </c>
      <c r="E71" s="39" t="s">
        <v>1056</v>
      </c>
    </row>
    <row r="72" spans="1:5" ht="38.25">
      <c r="A72" t="s">
        <v>67</v>
      </c>
      <c r="E72" s="37" t="s">
        <v>853</v>
      </c>
    </row>
    <row r="73" spans="1:16" ht="25.5">
      <c r="A73" s="26" t="s">
        <v>59</v>
      </c>
      <c s="31" t="s">
        <v>201</v>
      </c>
      <c s="31" t="s">
        <v>1067</v>
      </c>
      <c s="26" t="s">
        <v>62</v>
      </c>
      <c s="32" t="s">
        <v>1068</v>
      </c>
      <c s="33" t="s">
        <v>71</v>
      </c>
      <c s="34">
        <v>2003</v>
      </c>
      <c s="35">
        <v>0</v>
      </c>
      <c s="35">
        <f>ROUND(ROUND(H73,2)*ROUND(G73,3),2)</f>
      </c>
      <c r="O73">
        <f>(I73*21)/100</f>
      </c>
      <c t="s">
        <v>33</v>
      </c>
    </row>
    <row r="74" spans="1:5" ht="12.75">
      <c r="A74" s="36" t="s">
        <v>65</v>
      </c>
      <c r="E74" s="37" t="s">
        <v>62</v>
      </c>
    </row>
    <row r="75" spans="1:5" ht="12.75">
      <c r="A75" s="38" t="s">
        <v>66</v>
      </c>
      <c r="E75" s="39" t="s">
        <v>1056</v>
      </c>
    </row>
    <row r="76" spans="1:5" ht="38.25">
      <c r="A76" t="s">
        <v>67</v>
      </c>
      <c r="E76" s="37" t="s">
        <v>853</v>
      </c>
    </row>
    <row r="77" spans="1:16" ht="25.5">
      <c r="A77" s="26" t="s">
        <v>59</v>
      </c>
      <c s="31" t="s">
        <v>226</v>
      </c>
      <c s="31" t="s">
        <v>1069</v>
      </c>
      <c s="26" t="s">
        <v>62</v>
      </c>
      <c s="32" t="s">
        <v>1070</v>
      </c>
      <c s="33" t="s">
        <v>71</v>
      </c>
      <c s="34">
        <v>1577</v>
      </c>
      <c s="35">
        <v>0</v>
      </c>
      <c s="35">
        <f>ROUND(ROUND(H77,2)*ROUND(G77,3),2)</f>
      </c>
      <c r="O77">
        <f>(I77*21)/100</f>
      </c>
      <c t="s">
        <v>33</v>
      </c>
    </row>
    <row r="78" spans="1:5" ht="12.75">
      <c r="A78" s="36" t="s">
        <v>65</v>
      </c>
      <c r="E78" s="37" t="s">
        <v>62</v>
      </c>
    </row>
    <row r="79" spans="1:5" ht="12.75">
      <c r="A79" s="38" t="s">
        <v>66</v>
      </c>
      <c r="E79" s="39" t="s">
        <v>1056</v>
      </c>
    </row>
    <row r="80" spans="1:5" ht="38.25">
      <c r="A80" t="s">
        <v>67</v>
      </c>
      <c r="E80" s="37" t="s">
        <v>853</v>
      </c>
    </row>
    <row r="81" spans="1:16" ht="25.5">
      <c r="A81" s="26" t="s">
        <v>59</v>
      </c>
      <c s="31" t="s">
        <v>50</v>
      </c>
      <c s="31" t="s">
        <v>1071</v>
      </c>
      <c s="26" t="s">
        <v>62</v>
      </c>
      <c s="32" t="s">
        <v>1072</v>
      </c>
      <c s="33" t="s">
        <v>71</v>
      </c>
      <c s="34">
        <v>2785</v>
      </c>
      <c s="35">
        <v>0</v>
      </c>
      <c s="35">
        <f>ROUND(ROUND(H81,2)*ROUND(G81,3),2)</f>
      </c>
      <c r="O81">
        <f>(I81*21)/100</f>
      </c>
      <c t="s">
        <v>33</v>
      </c>
    </row>
    <row r="82" spans="1:5" ht="12.75">
      <c r="A82" s="36" t="s">
        <v>65</v>
      </c>
      <c r="E82" s="37" t="s">
        <v>62</v>
      </c>
    </row>
    <row r="83" spans="1:5" ht="12.75">
      <c r="A83" s="38" t="s">
        <v>66</v>
      </c>
      <c r="E83" s="39" t="s">
        <v>1056</v>
      </c>
    </row>
    <row r="84" spans="1:5" ht="38.25">
      <c r="A84" t="s">
        <v>67</v>
      </c>
      <c r="E84" s="37" t="s">
        <v>853</v>
      </c>
    </row>
    <row r="85" spans="1:16" ht="12.75">
      <c r="A85" s="26" t="s">
        <v>59</v>
      </c>
      <c s="31" t="s">
        <v>52</v>
      </c>
      <c s="31" t="s">
        <v>1073</v>
      </c>
      <c s="26" t="s">
        <v>62</v>
      </c>
      <c s="32" t="s">
        <v>1074</v>
      </c>
      <c s="33" t="s">
        <v>71</v>
      </c>
      <c s="34">
        <v>6113</v>
      </c>
      <c s="35">
        <v>0</v>
      </c>
      <c s="35">
        <f>ROUND(ROUND(H85,2)*ROUND(G85,3),2)</f>
      </c>
      <c r="O85">
        <f>(I85*21)/100</f>
      </c>
      <c t="s">
        <v>33</v>
      </c>
    </row>
    <row r="86" spans="1:5" ht="12.75">
      <c r="A86" s="36" t="s">
        <v>65</v>
      </c>
      <c r="E86" s="37" t="s">
        <v>62</v>
      </c>
    </row>
    <row r="87" spans="1:5" ht="12.75">
      <c r="A87" s="38" t="s">
        <v>66</v>
      </c>
      <c r="E87" s="39" t="s">
        <v>1056</v>
      </c>
    </row>
    <row r="88" spans="1:5" ht="38.25">
      <c r="A88" t="s">
        <v>67</v>
      </c>
      <c r="E88" s="37" t="s">
        <v>853</v>
      </c>
    </row>
    <row r="89" spans="1:16" ht="12.75">
      <c r="A89" s="26" t="s">
        <v>59</v>
      </c>
      <c s="31" t="s">
        <v>231</v>
      </c>
      <c s="31" t="s">
        <v>1075</v>
      </c>
      <c s="26" t="s">
        <v>62</v>
      </c>
      <c s="32" t="s">
        <v>1076</v>
      </c>
      <c s="33" t="s">
        <v>71</v>
      </c>
      <c s="34">
        <v>210</v>
      </c>
      <c s="35">
        <v>0</v>
      </c>
      <c s="35">
        <f>ROUND(ROUND(H89,2)*ROUND(G89,3),2)</f>
      </c>
      <c r="O89">
        <f>(I89*21)/100</f>
      </c>
      <c t="s">
        <v>33</v>
      </c>
    </row>
    <row r="90" spans="1:5" ht="12.75">
      <c r="A90" s="36" t="s">
        <v>65</v>
      </c>
      <c r="E90" s="37" t="s">
        <v>62</v>
      </c>
    </row>
    <row r="91" spans="1:5" ht="12.75">
      <c r="A91" s="38" t="s">
        <v>66</v>
      </c>
      <c r="E91" s="39" t="s">
        <v>1056</v>
      </c>
    </row>
    <row r="92" spans="1:5" ht="38.25">
      <c r="A92" t="s">
        <v>67</v>
      </c>
      <c r="E92" s="37" t="s">
        <v>853</v>
      </c>
    </row>
    <row r="93" spans="1:18" ht="12.75" customHeight="1">
      <c r="A93" s="6" t="s">
        <v>56</v>
      </c>
      <c s="6"/>
      <c s="41" t="s">
        <v>706</v>
      </c>
      <c s="6"/>
      <c s="29" t="s">
        <v>1077</v>
      </c>
      <c s="6"/>
      <c s="6"/>
      <c s="6"/>
      <c s="42">
        <f>0+Q93</f>
      </c>
      <c r="O93">
        <f>0+R93</f>
      </c>
      <c r="Q93">
        <f>0+I94+I98</f>
      </c>
      <c>
        <f>0+O94+O98</f>
      </c>
    </row>
    <row r="94" spans="1:16" ht="12.75">
      <c r="A94" s="26" t="s">
        <v>59</v>
      </c>
      <c s="31" t="s">
        <v>75</v>
      </c>
      <c s="31" t="s">
        <v>1078</v>
      </c>
      <c s="26" t="s">
        <v>62</v>
      </c>
      <c s="32" t="s">
        <v>1079</v>
      </c>
      <c s="33" t="s">
        <v>81</v>
      </c>
      <c s="34">
        <v>2</v>
      </c>
      <c s="35">
        <v>0</v>
      </c>
      <c s="35">
        <f>ROUND(ROUND(H94,2)*ROUND(G94,3),2)</f>
      </c>
      <c r="O94">
        <f>(I94*21)/100</f>
      </c>
      <c t="s">
        <v>33</v>
      </c>
    </row>
    <row r="95" spans="1:5" ht="12.75">
      <c r="A95" s="36" t="s">
        <v>65</v>
      </c>
      <c r="E95" s="37" t="s">
        <v>62</v>
      </c>
    </row>
    <row r="96" spans="1:5" ht="12.75">
      <c r="A96" s="38" t="s">
        <v>66</v>
      </c>
      <c r="E96" s="39" t="s">
        <v>1056</v>
      </c>
    </row>
    <row r="97" spans="1:5" ht="38.25">
      <c r="A97" t="s">
        <v>67</v>
      </c>
      <c r="E97" s="37" t="s">
        <v>1080</v>
      </c>
    </row>
    <row r="98" spans="1:16" ht="12.75">
      <c r="A98" s="26" t="s">
        <v>59</v>
      </c>
      <c s="31" t="s">
        <v>78</v>
      </c>
      <c s="31" t="s">
        <v>1081</v>
      </c>
      <c s="26" t="s">
        <v>62</v>
      </c>
      <c s="32" t="s">
        <v>1082</v>
      </c>
      <c s="33" t="s">
        <v>81</v>
      </c>
      <c s="34">
        <v>1</v>
      </c>
      <c s="35">
        <v>0</v>
      </c>
      <c s="35">
        <f>ROUND(ROUND(H98,2)*ROUND(G98,3),2)</f>
      </c>
      <c r="O98">
        <f>(I98*21)/100</f>
      </c>
      <c t="s">
        <v>33</v>
      </c>
    </row>
    <row r="99" spans="1:5" ht="12.75">
      <c r="A99" s="36" t="s">
        <v>65</v>
      </c>
      <c r="E99" s="37" t="s">
        <v>62</v>
      </c>
    </row>
    <row r="100" spans="1:5" ht="12.75">
      <c r="A100" s="38" t="s">
        <v>66</v>
      </c>
      <c r="E100" s="39" t="s">
        <v>1056</v>
      </c>
    </row>
    <row r="101" spans="1:5" ht="38.25">
      <c r="A101" t="s">
        <v>67</v>
      </c>
      <c r="E101" s="37" t="s">
        <v>1080</v>
      </c>
    </row>
    <row r="102" spans="1:18" ht="12.75" customHeight="1">
      <c r="A102" s="6" t="s">
        <v>56</v>
      </c>
      <c s="6"/>
      <c s="41" t="s">
        <v>719</v>
      </c>
      <c s="6"/>
      <c s="29" t="s">
        <v>856</v>
      </c>
      <c s="6"/>
      <c s="6"/>
      <c s="6"/>
      <c s="42">
        <f>0+Q102</f>
      </c>
      <c r="O102">
        <f>0+R102</f>
      </c>
      <c r="Q102">
        <f>0+I103+I107+I111+I115+I119+I123+I127+I131+I135</f>
      </c>
      <c>
        <f>0+O103+O107+O111+O115+O119+O123+O127+O131+O135</f>
      </c>
    </row>
    <row r="103" spans="1:16" ht="12.75">
      <c r="A103" s="26" t="s">
        <v>59</v>
      </c>
      <c s="31" t="s">
        <v>82</v>
      </c>
      <c s="31" t="s">
        <v>1083</v>
      </c>
      <c s="26" t="s">
        <v>62</v>
      </c>
      <c s="32" t="s">
        <v>1084</v>
      </c>
      <c s="33" t="s">
        <v>81</v>
      </c>
      <c s="34">
        <v>2</v>
      </c>
      <c s="35">
        <v>0</v>
      </c>
      <c s="35">
        <f>ROUND(ROUND(H103,2)*ROUND(G103,3),2)</f>
      </c>
      <c r="O103">
        <f>(I103*21)/100</f>
      </c>
      <c t="s">
        <v>33</v>
      </c>
    </row>
    <row r="104" spans="1:5" ht="12.75">
      <c r="A104" s="36" t="s">
        <v>65</v>
      </c>
      <c r="E104" s="37" t="s">
        <v>62</v>
      </c>
    </row>
    <row r="105" spans="1:5" ht="12.75">
      <c r="A105" s="38" t="s">
        <v>66</v>
      </c>
      <c r="E105" s="39" t="s">
        <v>1056</v>
      </c>
    </row>
    <row r="106" spans="1:5" ht="76.5">
      <c r="A106" t="s">
        <v>67</v>
      </c>
      <c r="E106" s="37" t="s">
        <v>1085</v>
      </c>
    </row>
    <row r="107" spans="1:16" ht="25.5">
      <c r="A107" s="26" t="s">
        <v>59</v>
      </c>
      <c s="31" t="s">
        <v>85</v>
      </c>
      <c s="31" t="s">
        <v>1086</v>
      </c>
      <c s="26" t="s">
        <v>62</v>
      </c>
      <c s="32" t="s">
        <v>1087</v>
      </c>
      <c s="33" t="s">
        <v>81</v>
      </c>
      <c s="34">
        <v>1</v>
      </c>
      <c s="35">
        <v>0</v>
      </c>
      <c s="35">
        <f>ROUND(ROUND(H107,2)*ROUND(G107,3),2)</f>
      </c>
      <c r="O107">
        <f>(I107*21)/100</f>
      </c>
      <c t="s">
        <v>33</v>
      </c>
    </row>
    <row r="108" spans="1:5" ht="12.75">
      <c r="A108" s="36" t="s">
        <v>65</v>
      </c>
      <c r="E108" s="37" t="s">
        <v>62</v>
      </c>
    </row>
    <row r="109" spans="1:5" ht="12.75">
      <c r="A109" s="38" t="s">
        <v>66</v>
      </c>
      <c r="E109" s="39" t="s">
        <v>1056</v>
      </c>
    </row>
    <row r="110" spans="1:5" ht="63.75">
      <c r="A110" t="s">
        <v>67</v>
      </c>
      <c r="E110" s="37" t="s">
        <v>1088</v>
      </c>
    </row>
    <row r="111" spans="1:16" ht="25.5">
      <c r="A111" s="26" t="s">
        <v>59</v>
      </c>
      <c s="31" t="s">
        <v>134</v>
      </c>
      <c s="31" t="s">
        <v>1089</v>
      </c>
      <c s="26" t="s">
        <v>62</v>
      </c>
      <c s="32" t="s">
        <v>1090</v>
      </c>
      <c s="33" t="s">
        <v>81</v>
      </c>
      <c s="34">
        <v>2</v>
      </c>
      <c s="35">
        <v>0</v>
      </c>
      <c s="35">
        <f>ROUND(ROUND(H111,2)*ROUND(G111,3),2)</f>
      </c>
      <c r="O111">
        <f>(I111*21)/100</f>
      </c>
      <c t="s">
        <v>33</v>
      </c>
    </row>
    <row r="112" spans="1:5" ht="12.75">
      <c r="A112" s="36" t="s">
        <v>65</v>
      </c>
      <c r="E112" s="37" t="s">
        <v>62</v>
      </c>
    </row>
    <row r="113" spans="1:5" ht="12.75">
      <c r="A113" s="38" t="s">
        <v>66</v>
      </c>
      <c r="E113" s="39" t="s">
        <v>1056</v>
      </c>
    </row>
    <row r="114" spans="1:5" ht="63.75">
      <c r="A114" t="s">
        <v>67</v>
      </c>
      <c r="E114" s="37" t="s">
        <v>1088</v>
      </c>
    </row>
    <row r="115" spans="1:16" ht="38.25">
      <c r="A115" s="26" t="s">
        <v>59</v>
      </c>
      <c s="31" t="s">
        <v>137</v>
      </c>
      <c s="31" t="s">
        <v>1091</v>
      </c>
      <c s="26" t="s">
        <v>62</v>
      </c>
      <c s="32" t="s">
        <v>1092</v>
      </c>
      <c s="33" t="s">
        <v>81</v>
      </c>
      <c s="34">
        <v>2</v>
      </c>
      <c s="35">
        <v>0</v>
      </c>
      <c s="35">
        <f>ROUND(ROUND(H115,2)*ROUND(G115,3),2)</f>
      </c>
      <c r="O115">
        <f>(I115*21)/100</f>
      </c>
      <c t="s">
        <v>33</v>
      </c>
    </row>
    <row r="116" spans="1:5" ht="25.5">
      <c r="A116" s="36" t="s">
        <v>65</v>
      </c>
      <c r="E116" s="37" t="s">
        <v>1093</v>
      </c>
    </row>
    <row r="117" spans="1:5" ht="12.75">
      <c r="A117" s="38" t="s">
        <v>66</v>
      </c>
      <c r="E117" s="39" t="s">
        <v>1056</v>
      </c>
    </row>
    <row r="118" spans="1:5" ht="63.75">
      <c r="A118" t="s">
        <v>67</v>
      </c>
      <c r="E118" s="37" t="s">
        <v>1088</v>
      </c>
    </row>
    <row r="119" spans="1:16" ht="25.5">
      <c r="A119" s="26" t="s">
        <v>59</v>
      </c>
      <c s="31" t="s">
        <v>140</v>
      </c>
      <c s="31" t="s">
        <v>1094</v>
      </c>
      <c s="26" t="s">
        <v>62</v>
      </c>
      <c s="32" t="s">
        <v>1095</v>
      </c>
      <c s="33" t="s">
        <v>81</v>
      </c>
      <c s="34">
        <v>1</v>
      </c>
      <c s="35">
        <v>0</v>
      </c>
      <c s="35">
        <f>ROUND(ROUND(H119,2)*ROUND(G119,3),2)</f>
      </c>
      <c r="O119">
        <f>(I119*21)/100</f>
      </c>
      <c t="s">
        <v>33</v>
      </c>
    </row>
    <row r="120" spans="1:5" ht="12.75">
      <c r="A120" s="36" t="s">
        <v>65</v>
      </c>
      <c r="E120" s="37" t="s">
        <v>62</v>
      </c>
    </row>
    <row r="121" spans="1:5" ht="12.75">
      <c r="A121" s="38" t="s">
        <v>66</v>
      </c>
      <c r="E121" s="39" t="s">
        <v>1056</v>
      </c>
    </row>
    <row r="122" spans="1:5" ht="63.75">
      <c r="A122" t="s">
        <v>67</v>
      </c>
      <c r="E122" s="37" t="s">
        <v>1088</v>
      </c>
    </row>
    <row r="123" spans="1:16" ht="38.25">
      <c r="A123" s="26" t="s">
        <v>59</v>
      </c>
      <c s="31" t="s">
        <v>143</v>
      </c>
      <c s="31" t="s">
        <v>1096</v>
      </c>
      <c s="26" t="s">
        <v>62</v>
      </c>
      <c s="32" t="s">
        <v>1097</v>
      </c>
      <c s="33" t="s">
        <v>81</v>
      </c>
      <c s="34">
        <v>4</v>
      </c>
      <c s="35">
        <v>0</v>
      </c>
      <c s="35">
        <f>ROUND(ROUND(H123,2)*ROUND(G123,3),2)</f>
      </c>
      <c r="O123">
        <f>(I123*21)/100</f>
      </c>
      <c t="s">
        <v>33</v>
      </c>
    </row>
    <row r="124" spans="1:5" ht="12.75">
      <c r="A124" s="36" t="s">
        <v>65</v>
      </c>
      <c r="E124" s="37" t="s">
        <v>62</v>
      </c>
    </row>
    <row r="125" spans="1:5" ht="12.75">
      <c r="A125" s="38" t="s">
        <v>66</v>
      </c>
      <c r="E125" s="39" t="s">
        <v>1056</v>
      </c>
    </row>
    <row r="126" spans="1:5" ht="76.5">
      <c r="A126" t="s">
        <v>67</v>
      </c>
      <c r="E126" s="37" t="s">
        <v>1098</v>
      </c>
    </row>
    <row r="127" spans="1:16" ht="38.25">
      <c r="A127" s="26" t="s">
        <v>59</v>
      </c>
      <c s="31" t="s">
        <v>146</v>
      </c>
      <c s="31" t="s">
        <v>1099</v>
      </c>
      <c s="26" t="s">
        <v>62</v>
      </c>
      <c s="32" t="s">
        <v>1100</v>
      </c>
      <c s="33" t="s">
        <v>81</v>
      </c>
      <c s="34">
        <v>1</v>
      </c>
      <c s="35">
        <v>0</v>
      </c>
      <c s="35">
        <f>ROUND(ROUND(H127,2)*ROUND(G127,3),2)</f>
      </c>
      <c r="O127">
        <f>(I127*21)/100</f>
      </c>
      <c t="s">
        <v>33</v>
      </c>
    </row>
    <row r="128" spans="1:5" ht="25.5">
      <c r="A128" s="36" t="s">
        <v>65</v>
      </c>
      <c r="E128" s="37" t="s">
        <v>1101</v>
      </c>
    </row>
    <row r="129" spans="1:5" ht="12.75">
      <c r="A129" s="38" t="s">
        <v>66</v>
      </c>
      <c r="E129" s="39" t="s">
        <v>1056</v>
      </c>
    </row>
    <row r="130" spans="1:5" ht="76.5">
      <c r="A130" t="s">
        <v>67</v>
      </c>
      <c r="E130" s="37" t="s">
        <v>1098</v>
      </c>
    </row>
    <row r="131" spans="1:16" ht="38.25">
      <c r="A131" s="26" t="s">
        <v>59</v>
      </c>
      <c s="31" t="s">
        <v>149</v>
      </c>
      <c s="31" t="s">
        <v>1102</v>
      </c>
      <c s="26" t="s">
        <v>62</v>
      </c>
      <c s="32" t="s">
        <v>1103</v>
      </c>
      <c s="33" t="s">
        <v>81</v>
      </c>
      <c s="34">
        <v>2</v>
      </c>
      <c s="35">
        <v>0</v>
      </c>
      <c s="35">
        <f>ROUND(ROUND(H131,2)*ROUND(G131,3),2)</f>
      </c>
      <c r="O131">
        <f>(I131*21)/100</f>
      </c>
      <c t="s">
        <v>33</v>
      </c>
    </row>
    <row r="132" spans="1:5" ht="25.5">
      <c r="A132" s="36" t="s">
        <v>65</v>
      </c>
      <c r="E132" s="37" t="s">
        <v>1104</v>
      </c>
    </row>
    <row r="133" spans="1:5" ht="12.75">
      <c r="A133" s="38" t="s">
        <v>66</v>
      </c>
      <c r="E133" s="39" t="s">
        <v>1056</v>
      </c>
    </row>
    <row r="134" spans="1:5" ht="76.5">
      <c r="A134" t="s">
        <v>67</v>
      </c>
      <c r="E134" s="37" t="s">
        <v>1105</v>
      </c>
    </row>
    <row r="135" spans="1:16" ht="25.5">
      <c r="A135" s="26" t="s">
        <v>59</v>
      </c>
      <c s="31" t="s">
        <v>152</v>
      </c>
      <c s="31" t="s">
        <v>1106</v>
      </c>
      <c s="26" t="s">
        <v>62</v>
      </c>
      <c s="32" t="s">
        <v>1107</v>
      </c>
      <c s="33" t="s">
        <v>81</v>
      </c>
      <c s="34">
        <v>1</v>
      </c>
      <c s="35">
        <v>0</v>
      </c>
      <c s="35">
        <f>ROUND(ROUND(H135,2)*ROUND(G135,3),2)</f>
      </c>
      <c r="O135">
        <f>(I135*21)/100</f>
      </c>
      <c t="s">
        <v>33</v>
      </c>
    </row>
    <row r="136" spans="1:5" ht="12.75">
      <c r="A136" s="36" t="s">
        <v>65</v>
      </c>
      <c r="E136" s="37" t="s">
        <v>62</v>
      </c>
    </row>
    <row r="137" spans="1:5" ht="12.75">
      <c r="A137" s="38" t="s">
        <v>66</v>
      </c>
      <c r="E137" s="39" t="s">
        <v>1056</v>
      </c>
    </row>
    <row r="138" spans="1:5" ht="63.75">
      <c r="A138" t="s">
        <v>67</v>
      </c>
      <c r="E138" s="37" t="s">
        <v>1108</v>
      </c>
    </row>
    <row r="139" spans="1:18" ht="12.75" customHeight="1">
      <c r="A139" s="6" t="s">
        <v>56</v>
      </c>
      <c s="6"/>
      <c s="41" t="s">
        <v>439</v>
      </c>
      <c s="6"/>
      <c s="29" t="s">
        <v>918</v>
      </c>
      <c s="6"/>
      <c s="6"/>
      <c s="6"/>
      <c s="42">
        <f>0+Q139</f>
      </c>
      <c r="O139">
        <f>0+R139</f>
      </c>
      <c r="Q139">
        <f>0+I140+I144+I148+I152+I156+I160+I164+I168+I172+I176+I180</f>
      </c>
      <c>
        <f>0+O140+O144+O148+O152+O156+O160+O164+O168+O172+O176+O180</f>
      </c>
    </row>
    <row r="140" spans="1:16" ht="25.5">
      <c r="A140" s="26" t="s">
        <v>59</v>
      </c>
      <c s="31" t="s">
        <v>88</v>
      </c>
      <c s="31" t="s">
        <v>1109</v>
      </c>
      <c s="26" t="s">
        <v>62</v>
      </c>
      <c s="32" t="s">
        <v>1110</v>
      </c>
      <c s="33" t="s">
        <v>81</v>
      </c>
      <c s="34">
        <v>8</v>
      </c>
      <c s="35">
        <v>0</v>
      </c>
      <c s="35">
        <f>ROUND(ROUND(H140,2)*ROUND(G140,3),2)</f>
      </c>
      <c r="O140">
        <f>(I140*21)/100</f>
      </c>
      <c t="s">
        <v>33</v>
      </c>
    </row>
    <row r="141" spans="1:5" ht="12.75">
      <c r="A141" s="36" t="s">
        <v>65</v>
      </c>
      <c r="E141" s="37" t="s">
        <v>62</v>
      </c>
    </row>
    <row r="142" spans="1:5" ht="12.75">
      <c r="A142" s="38" t="s">
        <v>66</v>
      </c>
      <c r="E142" s="39" t="s">
        <v>1056</v>
      </c>
    </row>
    <row r="143" spans="1:5" ht="51">
      <c r="A143" t="s">
        <v>67</v>
      </c>
      <c r="E143" s="37" t="s">
        <v>921</v>
      </c>
    </row>
    <row r="144" spans="1:16" ht="25.5">
      <c r="A144" s="26" t="s">
        <v>59</v>
      </c>
      <c s="31" t="s">
        <v>91</v>
      </c>
      <c s="31" t="s">
        <v>776</v>
      </c>
      <c s="26" t="s">
        <v>62</v>
      </c>
      <c s="32" t="s">
        <v>777</v>
      </c>
      <c s="33" t="s">
        <v>81</v>
      </c>
      <c s="34">
        <v>1</v>
      </c>
      <c s="35">
        <v>0</v>
      </c>
      <c s="35">
        <f>ROUND(ROUND(H144,2)*ROUND(G144,3),2)</f>
      </c>
      <c r="O144">
        <f>(I144*21)/100</f>
      </c>
      <c t="s">
        <v>33</v>
      </c>
    </row>
    <row r="145" spans="1:5" ht="12.75">
      <c r="A145" s="36" t="s">
        <v>65</v>
      </c>
      <c r="E145" s="37" t="s">
        <v>62</v>
      </c>
    </row>
    <row r="146" spans="1:5" ht="12.75">
      <c r="A146" s="38" t="s">
        <v>66</v>
      </c>
      <c r="E146" s="39" t="s">
        <v>1056</v>
      </c>
    </row>
    <row r="147" spans="1:5" ht="63.75">
      <c r="A147" t="s">
        <v>67</v>
      </c>
      <c r="E147" s="37" t="s">
        <v>924</v>
      </c>
    </row>
    <row r="148" spans="1:16" ht="38.25">
      <c r="A148" s="26" t="s">
        <v>59</v>
      </c>
      <c s="31" t="s">
        <v>94</v>
      </c>
      <c s="31" t="s">
        <v>780</v>
      </c>
      <c s="26" t="s">
        <v>62</v>
      </c>
      <c s="32" t="s">
        <v>781</v>
      </c>
      <c s="33" t="s">
        <v>81</v>
      </c>
      <c s="34">
        <v>38</v>
      </c>
      <c s="35">
        <v>0</v>
      </c>
      <c s="35">
        <f>ROUND(ROUND(H148,2)*ROUND(G148,3),2)</f>
      </c>
      <c r="O148">
        <f>(I148*21)/100</f>
      </c>
      <c t="s">
        <v>33</v>
      </c>
    </row>
    <row r="149" spans="1:5" ht="12.75">
      <c r="A149" s="36" t="s">
        <v>65</v>
      </c>
      <c r="E149" s="37" t="s">
        <v>62</v>
      </c>
    </row>
    <row r="150" spans="1:5" ht="12.75">
      <c r="A150" s="38" t="s">
        <v>66</v>
      </c>
      <c r="E150" s="39" t="s">
        <v>1056</v>
      </c>
    </row>
    <row r="151" spans="1:5" ht="63.75">
      <c r="A151" t="s">
        <v>67</v>
      </c>
      <c r="E151" s="37" t="s">
        <v>924</v>
      </c>
    </row>
    <row r="152" spans="1:16" ht="25.5">
      <c r="A152" s="26" t="s">
        <v>59</v>
      </c>
      <c s="31" t="s">
        <v>97</v>
      </c>
      <c s="31" t="s">
        <v>338</v>
      </c>
      <c s="26" t="s">
        <v>62</v>
      </c>
      <c s="32" t="s">
        <v>339</v>
      </c>
      <c s="33" t="s">
        <v>81</v>
      </c>
      <c s="34">
        <v>1</v>
      </c>
      <c s="35">
        <v>0</v>
      </c>
      <c s="35">
        <f>ROUND(ROUND(H152,2)*ROUND(G152,3),2)</f>
      </c>
      <c r="O152">
        <f>(I152*21)/100</f>
      </c>
      <c t="s">
        <v>33</v>
      </c>
    </row>
    <row r="153" spans="1:5" ht="12.75">
      <c r="A153" s="36" t="s">
        <v>65</v>
      </c>
      <c r="E153" s="37" t="s">
        <v>62</v>
      </c>
    </row>
    <row r="154" spans="1:5" ht="12.75">
      <c r="A154" s="38" t="s">
        <v>66</v>
      </c>
      <c r="E154" s="39" t="s">
        <v>1056</v>
      </c>
    </row>
    <row r="155" spans="1:5" ht="38.25">
      <c r="A155" t="s">
        <v>67</v>
      </c>
      <c r="E155" s="37" t="s">
        <v>925</v>
      </c>
    </row>
    <row r="156" spans="1:16" ht="12.75">
      <c r="A156" s="26" t="s">
        <v>59</v>
      </c>
      <c s="31" t="s">
        <v>100</v>
      </c>
      <c s="31" t="s">
        <v>1111</v>
      </c>
      <c s="26" t="s">
        <v>62</v>
      </c>
      <c s="32" t="s">
        <v>1112</v>
      </c>
      <c s="33" t="s">
        <v>81</v>
      </c>
      <c s="34">
        <v>147</v>
      </c>
      <c s="35">
        <v>0</v>
      </c>
      <c s="35">
        <f>ROUND(ROUND(H156,2)*ROUND(G156,3),2)</f>
      </c>
      <c r="O156">
        <f>(I156*21)/100</f>
      </c>
      <c t="s">
        <v>33</v>
      </c>
    </row>
    <row r="157" spans="1:5" ht="12.75">
      <c r="A157" s="36" t="s">
        <v>65</v>
      </c>
      <c r="E157" s="37" t="s">
        <v>62</v>
      </c>
    </row>
    <row r="158" spans="1:5" ht="12.75">
      <c r="A158" s="38" t="s">
        <v>66</v>
      </c>
      <c r="E158" s="39" t="s">
        <v>1056</v>
      </c>
    </row>
    <row r="159" spans="1:5" ht="38.25">
      <c r="A159" t="s">
        <v>67</v>
      </c>
      <c r="E159" s="37" t="s">
        <v>1039</v>
      </c>
    </row>
    <row r="160" spans="1:16" ht="12.75">
      <c r="A160" s="26" t="s">
        <v>59</v>
      </c>
      <c s="31" t="s">
        <v>103</v>
      </c>
      <c s="31" t="s">
        <v>1113</v>
      </c>
      <c s="26" t="s">
        <v>62</v>
      </c>
      <c s="32" t="s">
        <v>1114</v>
      </c>
      <c s="33" t="s">
        <v>81</v>
      </c>
      <c s="34">
        <v>56</v>
      </c>
      <c s="35">
        <v>0</v>
      </c>
      <c s="35">
        <f>ROUND(ROUND(H160,2)*ROUND(G160,3),2)</f>
      </c>
      <c r="O160">
        <f>(I160*21)/100</f>
      </c>
      <c t="s">
        <v>33</v>
      </c>
    </row>
    <row r="161" spans="1:5" ht="12.75">
      <c r="A161" s="36" t="s">
        <v>65</v>
      </c>
      <c r="E161" s="37" t="s">
        <v>62</v>
      </c>
    </row>
    <row r="162" spans="1:5" ht="12.75">
      <c r="A162" s="38" t="s">
        <v>66</v>
      </c>
      <c r="E162" s="39" t="s">
        <v>1056</v>
      </c>
    </row>
    <row r="163" spans="1:5" ht="38.25">
      <c r="A163" t="s">
        <v>67</v>
      </c>
      <c r="E163" s="37" t="s">
        <v>1039</v>
      </c>
    </row>
    <row r="164" spans="1:16" ht="12.75">
      <c r="A164" s="26" t="s">
        <v>59</v>
      </c>
      <c s="31" t="s">
        <v>107</v>
      </c>
      <c s="31" t="s">
        <v>926</v>
      </c>
      <c s="26" t="s">
        <v>62</v>
      </c>
      <c s="32" t="s">
        <v>927</v>
      </c>
      <c s="33" t="s">
        <v>81</v>
      </c>
      <c s="34">
        <v>1</v>
      </c>
      <c s="35">
        <v>0</v>
      </c>
      <c s="35">
        <f>ROUND(ROUND(H164,2)*ROUND(G164,3),2)</f>
      </c>
      <c r="O164">
        <f>(I164*21)/100</f>
      </c>
      <c t="s">
        <v>33</v>
      </c>
    </row>
    <row r="165" spans="1:5" ht="12.75">
      <c r="A165" s="36" t="s">
        <v>65</v>
      </c>
      <c r="E165" s="37" t="s">
        <v>62</v>
      </c>
    </row>
    <row r="166" spans="1:5" ht="12.75">
      <c r="A166" s="38" t="s">
        <v>66</v>
      </c>
      <c r="E166" s="39" t="s">
        <v>1056</v>
      </c>
    </row>
    <row r="167" spans="1:5" ht="38.25">
      <c r="A167" t="s">
        <v>67</v>
      </c>
      <c r="E167" s="37" t="s">
        <v>928</v>
      </c>
    </row>
    <row r="168" spans="1:16" ht="12.75">
      <c r="A168" s="26" t="s">
        <v>59</v>
      </c>
      <c s="31" t="s">
        <v>110</v>
      </c>
      <c s="31" t="s">
        <v>784</v>
      </c>
      <c s="26" t="s">
        <v>62</v>
      </c>
      <c s="32" t="s">
        <v>785</v>
      </c>
      <c s="33" t="s">
        <v>204</v>
      </c>
      <c s="34">
        <v>200</v>
      </c>
      <c s="35">
        <v>0</v>
      </c>
      <c s="35">
        <f>ROUND(ROUND(H168,2)*ROUND(G168,3),2)</f>
      </c>
      <c r="O168">
        <f>(I168*21)/100</f>
      </c>
      <c t="s">
        <v>33</v>
      </c>
    </row>
    <row r="169" spans="1:5" ht="12.75">
      <c r="A169" s="36" t="s">
        <v>65</v>
      </c>
      <c r="E169" s="37" t="s">
        <v>62</v>
      </c>
    </row>
    <row r="170" spans="1:5" ht="12.75">
      <c r="A170" s="38" t="s">
        <v>66</v>
      </c>
      <c r="E170" s="39" t="s">
        <v>1056</v>
      </c>
    </row>
    <row r="171" spans="1:5" ht="38.25">
      <c r="A171" t="s">
        <v>67</v>
      </c>
      <c r="E171" s="37" t="s">
        <v>929</v>
      </c>
    </row>
    <row r="172" spans="1:16" ht="12.75">
      <c r="A172" s="26" t="s">
        <v>59</v>
      </c>
      <c s="31" t="s">
        <v>113</v>
      </c>
      <c s="31" t="s">
        <v>791</v>
      </c>
      <c s="26" t="s">
        <v>62</v>
      </c>
      <c s="32" t="s">
        <v>792</v>
      </c>
      <c s="33" t="s">
        <v>204</v>
      </c>
      <c s="34">
        <v>72</v>
      </c>
      <c s="35">
        <v>0</v>
      </c>
      <c s="35">
        <f>ROUND(ROUND(H172,2)*ROUND(G172,3),2)</f>
      </c>
      <c r="O172">
        <f>(I172*21)/100</f>
      </c>
      <c t="s">
        <v>33</v>
      </c>
    </row>
    <row r="173" spans="1:5" ht="12.75">
      <c r="A173" s="36" t="s">
        <v>65</v>
      </c>
      <c r="E173" s="37" t="s">
        <v>62</v>
      </c>
    </row>
    <row r="174" spans="1:5" ht="12.75">
      <c r="A174" s="38" t="s">
        <v>66</v>
      </c>
      <c r="E174" s="39" t="s">
        <v>1056</v>
      </c>
    </row>
    <row r="175" spans="1:5" ht="38.25">
      <c r="A175" t="s">
        <v>67</v>
      </c>
      <c r="E175" s="37" t="s">
        <v>930</v>
      </c>
    </row>
    <row r="176" spans="1:16" ht="12.75">
      <c r="A176" s="26" t="s">
        <v>59</v>
      </c>
      <c s="31" t="s">
        <v>116</v>
      </c>
      <c s="31" t="s">
        <v>441</v>
      </c>
      <c s="26" t="s">
        <v>62</v>
      </c>
      <c s="32" t="s">
        <v>442</v>
      </c>
      <c s="33" t="s">
        <v>204</v>
      </c>
      <c s="34">
        <v>16</v>
      </c>
      <c s="35">
        <v>0</v>
      </c>
      <c s="35">
        <f>ROUND(ROUND(H176,2)*ROUND(G176,3),2)</f>
      </c>
      <c r="O176">
        <f>(I176*21)/100</f>
      </c>
      <c t="s">
        <v>33</v>
      </c>
    </row>
    <row r="177" spans="1:5" ht="12.75">
      <c r="A177" s="36" t="s">
        <v>65</v>
      </c>
      <c r="E177" s="37" t="s">
        <v>62</v>
      </c>
    </row>
    <row r="178" spans="1:5" ht="12.75">
      <c r="A178" s="38" t="s">
        <v>66</v>
      </c>
      <c r="E178" s="39" t="s">
        <v>1056</v>
      </c>
    </row>
    <row r="179" spans="1:5" ht="38.25">
      <c r="A179" t="s">
        <v>67</v>
      </c>
      <c r="E179" s="37" t="s">
        <v>931</v>
      </c>
    </row>
    <row r="180" spans="1:16" ht="12.75">
      <c r="A180" s="26" t="s">
        <v>59</v>
      </c>
      <c s="31" t="s">
        <v>155</v>
      </c>
      <c s="31" t="s">
        <v>932</v>
      </c>
      <c s="26" t="s">
        <v>62</v>
      </c>
      <c s="32" t="s">
        <v>933</v>
      </c>
      <c s="33" t="s">
        <v>934</v>
      </c>
      <c s="34">
        <v>1</v>
      </c>
      <c s="35">
        <v>0</v>
      </c>
      <c s="35">
        <f>ROUND(ROUND(H180,2)*ROUND(G180,3),2)</f>
      </c>
      <c r="O180">
        <f>(I180*21)/100</f>
      </c>
      <c t="s">
        <v>33</v>
      </c>
    </row>
    <row r="181" spans="1:5" ht="12.75">
      <c r="A181" s="36" t="s">
        <v>65</v>
      </c>
      <c r="E181" s="37" t="s">
        <v>62</v>
      </c>
    </row>
    <row r="182" spans="1:5" ht="12.75">
      <c r="A182" s="38" t="s">
        <v>66</v>
      </c>
      <c r="E182" s="39" t="s">
        <v>1056</v>
      </c>
    </row>
    <row r="183" spans="1:5" ht="140.25">
      <c r="A183" t="s">
        <v>67</v>
      </c>
      <c r="E183" s="37" t="s">
        <v>935</v>
      </c>
    </row>
    <row r="184" spans="1:18" ht="12.75" customHeight="1">
      <c r="A184" s="6" t="s">
        <v>56</v>
      </c>
      <c s="6"/>
      <c s="41" t="s">
        <v>936</v>
      </c>
      <c s="6"/>
      <c s="29" t="s">
        <v>937</v>
      </c>
      <c s="6"/>
      <c s="6"/>
      <c s="6"/>
      <c s="42">
        <f>0+Q184</f>
      </c>
      <c r="O184">
        <f>0+R184</f>
      </c>
      <c r="Q184">
        <f>0+I185+I189</f>
      </c>
      <c>
        <f>0+O185+O189</f>
      </c>
    </row>
    <row r="185" spans="1:16" ht="12.75">
      <c r="A185" s="26" t="s">
        <v>59</v>
      </c>
      <c s="31" t="s">
        <v>119</v>
      </c>
      <c s="31" t="s">
        <v>954</v>
      </c>
      <c s="26" t="s">
        <v>62</v>
      </c>
      <c s="32" t="s">
        <v>955</v>
      </c>
      <c s="33" t="s">
        <v>81</v>
      </c>
      <c s="34">
        <v>50</v>
      </c>
      <c s="35">
        <v>0</v>
      </c>
      <c s="35">
        <f>ROUND(ROUND(H185,2)*ROUND(G185,3),2)</f>
      </c>
      <c r="O185">
        <f>(I185*21)/100</f>
      </c>
      <c t="s">
        <v>33</v>
      </c>
    </row>
    <row r="186" spans="1:5" ht="12.75">
      <c r="A186" s="36" t="s">
        <v>65</v>
      </c>
      <c r="E186" s="37" t="s">
        <v>62</v>
      </c>
    </row>
    <row r="187" spans="1:5" ht="12.75">
      <c r="A187" s="38" t="s">
        <v>66</v>
      </c>
      <c r="E187" s="39" t="s">
        <v>1056</v>
      </c>
    </row>
    <row r="188" spans="1:5" ht="38.25">
      <c r="A188" t="s">
        <v>67</v>
      </c>
      <c r="E188" s="37" t="s">
        <v>956</v>
      </c>
    </row>
    <row r="189" spans="1:16" ht="12.75">
      <c r="A189" s="26" t="s">
        <v>59</v>
      </c>
      <c s="31" t="s">
        <v>122</v>
      </c>
      <c s="31" t="s">
        <v>957</v>
      </c>
      <c s="26" t="s">
        <v>62</v>
      </c>
      <c s="32" t="s">
        <v>958</v>
      </c>
      <c s="33" t="s">
        <v>81</v>
      </c>
      <c s="34">
        <v>50</v>
      </c>
      <c s="35">
        <v>0</v>
      </c>
      <c s="35">
        <f>ROUND(ROUND(H189,2)*ROUND(G189,3),2)</f>
      </c>
      <c r="O189">
        <f>(I189*21)/100</f>
      </c>
      <c t="s">
        <v>33</v>
      </c>
    </row>
    <row r="190" spans="1:5" ht="12.75">
      <c r="A190" s="36" t="s">
        <v>65</v>
      </c>
      <c r="E190" s="37" t="s">
        <v>62</v>
      </c>
    </row>
    <row r="191" spans="1:5" ht="12.75">
      <c r="A191" s="38" t="s">
        <v>66</v>
      </c>
      <c r="E191" s="39" t="s">
        <v>1056</v>
      </c>
    </row>
    <row r="192" spans="1:5" ht="38.25">
      <c r="A192" t="s">
        <v>67</v>
      </c>
      <c r="E192" s="37" t="s">
        <v>956</v>
      </c>
    </row>
    <row r="193" spans="1:18" ht="12.75" customHeight="1">
      <c r="A193" s="6" t="s">
        <v>56</v>
      </c>
      <c s="6"/>
      <c s="41" t="s">
        <v>967</v>
      </c>
      <c s="6"/>
      <c s="29" t="s">
        <v>968</v>
      </c>
      <c s="6"/>
      <c s="6"/>
      <c s="6"/>
      <c s="42">
        <f>0+Q193</f>
      </c>
      <c r="O193">
        <f>0+R193</f>
      </c>
      <c r="Q193">
        <f>0+I194+I198</f>
      </c>
      <c>
        <f>0+O194+O198</f>
      </c>
    </row>
    <row r="194" spans="1:16" ht="38.25">
      <c r="A194" s="26" t="s">
        <v>59</v>
      </c>
      <c s="31" t="s">
        <v>125</v>
      </c>
      <c s="31" t="s">
        <v>969</v>
      </c>
      <c s="26" t="s">
        <v>62</v>
      </c>
      <c s="32" t="s">
        <v>970</v>
      </c>
      <c s="33" t="s">
        <v>971</v>
      </c>
      <c s="34">
        <v>0.5</v>
      </c>
      <c s="35">
        <v>0</v>
      </c>
      <c s="35">
        <f>ROUND(ROUND(H194,2)*ROUND(G194,3),2)</f>
      </c>
      <c r="O194">
        <f>(I194*21)/100</f>
      </c>
      <c t="s">
        <v>33</v>
      </c>
    </row>
    <row r="195" spans="1:5" ht="12.75">
      <c r="A195" s="36" t="s">
        <v>65</v>
      </c>
      <c r="E195" s="37" t="s">
        <v>62</v>
      </c>
    </row>
    <row r="196" spans="1:5" ht="12.75">
      <c r="A196" s="38" t="s">
        <v>66</v>
      </c>
      <c r="E196" s="39" t="s">
        <v>1056</v>
      </c>
    </row>
    <row r="197" spans="1:5" ht="102">
      <c r="A197" t="s">
        <v>67</v>
      </c>
      <c r="E197" s="37" t="s">
        <v>972</v>
      </c>
    </row>
    <row r="198" spans="1:16" ht="25.5">
      <c r="A198" s="26" t="s">
        <v>59</v>
      </c>
      <c s="31" t="s">
        <v>128</v>
      </c>
      <c s="31" t="s">
        <v>973</v>
      </c>
      <c s="26" t="s">
        <v>62</v>
      </c>
      <c s="32" t="s">
        <v>974</v>
      </c>
      <c s="33" t="s">
        <v>971</v>
      </c>
      <c s="34">
        <v>0.05</v>
      </c>
      <c s="35">
        <v>0</v>
      </c>
      <c s="35">
        <f>ROUND(ROUND(H198,2)*ROUND(G198,3),2)</f>
      </c>
      <c r="O198">
        <f>(I198*21)/100</f>
      </c>
      <c t="s">
        <v>33</v>
      </c>
    </row>
    <row r="199" spans="1:5" ht="12.75">
      <c r="A199" s="36" t="s">
        <v>65</v>
      </c>
      <c r="E199" s="37" t="s">
        <v>62</v>
      </c>
    </row>
    <row r="200" spans="1:5" ht="12.75">
      <c r="A200" s="38" t="s">
        <v>66</v>
      </c>
      <c r="E200" s="39" t="s">
        <v>1056</v>
      </c>
    </row>
    <row r="201" spans="1:5" ht="102">
      <c r="A201" t="s">
        <v>67</v>
      </c>
      <c r="E201" s="37" t="s">
        <v>972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3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0+O11+O28+O45+O62+O123+O128</f>
      </c>
      <c t="s">
        <v>32</v>
      </c>
    </row>
    <row r="3" spans="1:16" ht="15" customHeight="1">
      <c r="A3" t="s">
        <v>12</v>
      </c>
      <c s="12" t="s">
        <v>14</v>
      </c>
      <c s="13" t="s">
        <v>15</v>
      </c>
      <c s="1"/>
      <c s="14" t="s">
        <v>16</v>
      </c>
      <c s="1"/>
      <c s="9"/>
      <c s="8" t="s">
        <v>1117</v>
      </c>
      <c s="43">
        <f>0+I11+I28+I45+I62+I123+I128</f>
      </c>
      <c r="O3" t="s">
        <v>29</v>
      </c>
      <c t="s">
        <v>33</v>
      </c>
    </row>
    <row r="4" spans="1:16" ht="15" customHeight="1">
      <c r="A4" t="s">
        <v>17</v>
      </c>
      <c s="12" t="s">
        <v>18</v>
      </c>
      <c s="13" t="s">
        <v>19</v>
      </c>
      <c s="1"/>
      <c s="14" t="s">
        <v>20</v>
      </c>
      <c s="1"/>
      <c s="1"/>
      <c s="11"/>
      <c s="11"/>
      <c r="O4" t="s">
        <v>30</v>
      </c>
      <c t="s">
        <v>33</v>
      </c>
    </row>
    <row r="5" spans="1:16" ht="12.75" customHeight="1">
      <c r="A5" t="s">
        <v>21</v>
      </c>
      <c s="12" t="s">
        <v>18</v>
      </c>
      <c s="13" t="s">
        <v>640</v>
      </c>
      <c s="1"/>
      <c s="14" t="s">
        <v>641</v>
      </c>
      <c s="1"/>
      <c s="1"/>
      <c s="1"/>
      <c s="1"/>
      <c r="O5" t="s">
        <v>31</v>
      </c>
      <c t="s">
        <v>33</v>
      </c>
    </row>
    <row r="6" spans="1:9" ht="12.75" customHeight="1">
      <c r="A6" t="s">
        <v>24</v>
      </c>
      <c s="12" t="s">
        <v>18</v>
      </c>
      <c s="13" t="s">
        <v>1115</v>
      </c>
      <c s="1"/>
      <c s="14" t="s">
        <v>1116</v>
      </c>
      <c s="1"/>
      <c s="1"/>
      <c s="1"/>
      <c s="1"/>
    </row>
    <row r="7" spans="1:9" ht="12.75" customHeight="1">
      <c r="A7" t="s">
        <v>27</v>
      </c>
      <c s="16" t="s">
        <v>28</v>
      </c>
      <c s="17" t="s">
        <v>1117</v>
      </c>
      <c s="6"/>
      <c s="18" t="s">
        <v>1118</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839</v>
      </c>
      <c s="27"/>
      <c s="29" t="s">
        <v>840</v>
      </c>
      <c s="27"/>
      <c s="27"/>
      <c s="27"/>
      <c s="30">
        <f>0+Q11</f>
      </c>
      <c r="O11">
        <f>0+R11</f>
      </c>
      <c r="Q11">
        <f>0+I12+I16+I20+I24</f>
      </c>
      <c>
        <f>0+O12+O16+O20+O24</f>
      </c>
    </row>
    <row r="12" spans="1:16" ht="12.75">
      <c r="A12" s="26" t="s">
        <v>59</v>
      </c>
      <c s="31" t="s">
        <v>39</v>
      </c>
      <c s="31" t="s">
        <v>1121</v>
      </c>
      <c s="26" t="s">
        <v>62</v>
      </c>
      <c s="32" t="s">
        <v>1122</v>
      </c>
      <c s="33" t="s">
        <v>71</v>
      </c>
      <c s="34">
        <v>93</v>
      </c>
      <c s="35">
        <v>0</v>
      </c>
      <c s="35">
        <f>ROUND(ROUND(H12,2)*ROUND(G12,3),2)</f>
      </c>
      <c r="O12">
        <f>(I12*21)/100</f>
      </c>
      <c t="s">
        <v>33</v>
      </c>
    </row>
    <row r="13" spans="1:5" ht="12.75">
      <c r="A13" s="36" t="s">
        <v>65</v>
      </c>
      <c r="E13" s="37" t="s">
        <v>62</v>
      </c>
    </row>
    <row r="14" spans="1:5" ht="12.75">
      <c r="A14" s="38" t="s">
        <v>66</v>
      </c>
      <c r="E14" s="39" t="s">
        <v>1123</v>
      </c>
    </row>
    <row r="15" spans="1:5" ht="63.75">
      <c r="A15" t="s">
        <v>67</v>
      </c>
      <c r="E15" s="37" t="s">
        <v>1124</v>
      </c>
    </row>
    <row r="16" spans="1:16" ht="12.75">
      <c r="A16" s="26" t="s">
        <v>59</v>
      </c>
      <c s="31" t="s">
        <v>33</v>
      </c>
      <c s="31" t="s">
        <v>1125</v>
      </c>
      <c s="26" t="s">
        <v>62</v>
      </c>
      <c s="32" t="s">
        <v>1126</v>
      </c>
      <c s="33" t="s">
        <v>71</v>
      </c>
      <c s="34">
        <v>84</v>
      </c>
      <c s="35">
        <v>0</v>
      </c>
      <c s="35">
        <f>ROUND(ROUND(H16,2)*ROUND(G16,3),2)</f>
      </c>
      <c r="O16">
        <f>(I16*21)/100</f>
      </c>
      <c t="s">
        <v>33</v>
      </c>
    </row>
    <row r="17" spans="1:5" ht="12.75">
      <c r="A17" s="36" t="s">
        <v>65</v>
      </c>
      <c r="E17" s="37" t="s">
        <v>62</v>
      </c>
    </row>
    <row r="18" spans="1:5" ht="12.75">
      <c r="A18" s="38" t="s">
        <v>66</v>
      </c>
      <c r="E18" s="39" t="s">
        <v>1123</v>
      </c>
    </row>
    <row r="19" spans="1:5" ht="63.75">
      <c r="A19" t="s">
        <v>67</v>
      </c>
      <c r="E19" s="37" t="s">
        <v>1124</v>
      </c>
    </row>
    <row r="20" spans="1:16" ht="38.25">
      <c r="A20" s="26" t="s">
        <v>59</v>
      </c>
      <c s="31" t="s">
        <v>82</v>
      </c>
      <c s="31" t="s">
        <v>1127</v>
      </c>
      <c s="26" t="s">
        <v>62</v>
      </c>
      <c s="32" t="s">
        <v>1128</v>
      </c>
      <c s="33" t="s">
        <v>81</v>
      </c>
      <c s="34">
        <v>24</v>
      </c>
      <c s="35">
        <v>0</v>
      </c>
      <c s="35">
        <f>ROUND(ROUND(H20,2)*ROUND(G20,3),2)</f>
      </c>
      <c r="O20">
        <f>(I20*21)/100</f>
      </c>
      <c t="s">
        <v>33</v>
      </c>
    </row>
    <row r="21" spans="1:5" ht="38.25">
      <c r="A21" s="36" t="s">
        <v>65</v>
      </c>
      <c r="E21" s="37" t="s">
        <v>1129</v>
      </c>
    </row>
    <row r="22" spans="1:5" ht="12.75">
      <c r="A22" s="38" t="s">
        <v>66</v>
      </c>
      <c r="E22" s="39" t="s">
        <v>1123</v>
      </c>
    </row>
    <row r="23" spans="1:5" ht="38.25">
      <c r="A23" t="s">
        <v>67</v>
      </c>
      <c r="E23" s="37" t="s">
        <v>844</v>
      </c>
    </row>
    <row r="24" spans="1:16" ht="38.25">
      <c r="A24" s="26" t="s">
        <v>59</v>
      </c>
      <c s="31" t="s">
        <v>85</v>
      </c>
      <c s="31" t="s">
        <v>1130</v>
      </c>
      <c s="26" t="s">
        <v>62</v>
      </c>
      <c s="32" t="s">
        <v>1131</v>
      </c>
      <c s="33" t="s">
        <v>81</v>
      </c>
      <c s="34">
        <v>10</v>
      </c>
      <c s="35">
        <v>0</v>
      </c>
      <c s="35">
        <f>ROUND(ROUND(H24,2)*ROUND(G24,3),2)</f>
      </c>
      <c r="O24">
        <f>(I24*21)/100</f>
      </c>
      <c t="s">
        <v>33</v>
      </c>
    </row>
    <row r="25" spans="1:5" ht="38.25">
      <c r="A25" s="36" t="s">
        <v>65</v>
      </c>
      <c r="E25" s="37" t="s">
        <v>1132</v>
      </c>
    </row>
    <row r="26" spans="1:5" ht="12.75">
      <c r="A26" s="38" t="s">
        <v>66</v>
      </c>
      <c r="E26" s="39" t="s">
        <v>1123</v>
      </c>
    </row>
    <row r="27" spans="1:5" ht="38.25">
      <c r="A27" t="s">
        <v>67</v>
      </c>
      <c r="E27" s="37" t="s">
        <v>844</v>
      </c>
    </row>
    <row r="28" spans="1:18" ht="12.75" customHeight="1">
      <c r="A28" s="6" t="s">
        <v>56</v>
      </c>
      <c s="6"/>
      <c s="41" t="s">
        <v>1009</v>
      </c>
      <c s="6"/>
      <c s="29" t="s">
        <v>1010</v>
      </c>
      <c s="6"/>
      <c s="6"/>
      <c s="6"/>
      <c s="42">
        <f>0+Q28</f>
      </c>
      <c r="O28">
        <f>0+R28</f>
      </c>
      <c r="Q28">
        <f>0+I29+I33+I37+I41</f>
      </c>
      <c>
        <f>0+O29+O33+O37+O41</f>
      </c>
    </row>
    <row r="29" spans="1:16" ht="12.75">
      <c r="A29" s="26" t="s">
        <v>59</v>
      </c>
      <c s="31" t="s">
        <v>32</v>
      </c>
      <c s="31" t="s">
        <v>1133</v>
      </c>
      <c s="26" t="s">
        <v>62</v>
      </c>
      <c s="32" t="s">
        <v>1134</v>
      </c>
      <c s="33" t="s">
        <v>81</v>
      </c>
      <c s="34">
        <v>6</v>
      </c>
      <c s="35">
        <v>0</v>
      </c>
      <c s="35">
        <f>ROUND(ROUND(H29,2)*ROUND(G29,3),2)</f>
      </c>
      <c r="O29">
        <f>(I29*21)/100</f>
      </c>
      <c t="s">
        <v>33</v>
      </c>
    </row>
    <row r="30" spans="1:5" ht="12.75">
      <c r="A30" s="36" t="s">
        <v>65</v>
      </c>
      <c r="E30" s="37" t="s">
        <v>62</v>
      </c>
    </row>
    <row r="31" spans="1:5" ht="12.75">
      <c r="A31" s="38" t="s">
        <v>66</v>
      </c>
      <c r="E31" s="39" t="s">
        <v>1123</v>
      </c>
    </row>
    <row r="32" spans="1:5" ht="51">
      <c r="A32" t="s">
        <v>67</v>
      </c>
      <c r="E32" s="37" t="s">
        <v>859</v>
      </c>
    </row>
    <row r="33" spans="1:16" ht="12.75">
      <c r="A33" s="26" t="s">
        <v>59</v>
      </c>
      <c s="31" t="s">
        <v>43</v>
      </c>
      <c s="31" t="s">
        <v>1135</v>
      </c>
      <c s="26" t="s">
        <v>62</v>
      </c>
      <c s="32" t="s">
        <v>1136</v>
      </c>
      <c s="33" t="s">
        <v>81</v>
      </c>
      <c s="34">
        <v>12</v>
      </c>
      <c s="35">
        <v>0</v>
      </c>
      <c s="35">
        <f>ROUND(ROUND(H33,2)*ROUND(G33,3),2)</f>
      </c>
      <c r="O33">
        <f>(I33*21)/100</f>
      </c>
      <c t="s">
        <v>33</v>
      </c>
    </row>
    <row r="34" spans="1:5" ht="12.75">
      <c r="A34" s="36" t="s">
        <v>65</v>
      </c>
      <c r="E34" s="37" t="s">
        <v>62</v>
      </c>
    </row>
    <row r="35" spans="1:5" ht="12.75">
      <c r="A35" s="38" t="s">
        <v>66</v>
      </c>
      <c r="E35" s="39" t="s">
        <v>1123</v>
      </c>
    </row>
    <row r="36" spans="1:5" ht="51">
      <c r="A36" t="s">
        <v>67</v>
      </c>
      <c r="E36" s="37" t="s">
        <v>859</v>
      </c>
    </row>
    <row r="37" spans="1:16" ht="12.75">
      <c r="A37" s="26" t="s">
        <v>59</v>
      </c>
      <c s="31" t="s">
        <v>45</v>
      </c>
      <c s="31" t="s">
        <v>1137</v>
      </c>
      <c s="26" t="s">
        <v>62</v>
      </c>
      <c s="32" t="s">
        <v>1138</v>
      </c>
      <c s="33" t="s">
        <v>81</v>
      </c>
      <c s="34">
        <v>18</v>
      </c>
      <c s="35">
        <v>0</v>
      </c>
      <c s="35">
        <f>ROUND(ROUND(H37,2)*ROUND(G37,3),2)</f>
      </c>
      <c r="O37">
        <f>(I37*21)/100</f>
      </c>
      <c t="s">
        <v>33</v>
      </c>
    </row>
    <row r="38" spans="1:5" ht="12.75">
      <c r="A38" s="36" t="s">
        <v>65</v>
      </c>
      <c r="E38" s="37" t="s">
        <v>62</v>
      </c>
    </row>
    <row r="39" spans="1:5" ht="12.75">
      <c r="A39" s="38" t="s">
        <v>66</v>
      </c>
      <c r="E39" s="39" t="s">
        <v>1123</v>
      </c>
    </row>
    <row r="40" spans="1:5" ht="63.75">
      <c r="A40" t="s">
        <v>67</v>
      </c>
      <c r="E40" s="37" t="s">
        <v>1139</v>
      </c>
    </row>
    <row r="41" spans="1:16" ht="25.5">
      <c r="A41" s="26" t="s">
        <v>59</v>
      </c>
      <c s="31" t="s">
        <v>88</v>
      </c>
      <c s="31" t="s">
        <v>1140</v>
      </c>
      <c s="26" t="s">
        <v>62</v>
      </c>
      <c s="32" t="s">
        <v>1141</v>
      </c>
      <c s="33" t="s">
        <v>81</v>
      </c>
      <c s="34">
        <v>2</v>
      </c>
      <c s="35">
        <v>0</v>
      </c>
      <c s="35">
        <f>ROUND(ROUND(H41,2)*ROUND(G41,3),2)</f>
      </c>
      <c r="O41">
        <f>(I41*21)/100</f>
      </c>
      <c t="s">
        <v>33</v>
      </c>
    </row>
    <row r="42" spans="1:5" ht="12.75">
      <c r="A42" s="36" t="s">
        <v>65</v>
      </c>
      <c r="E42" s="37" t="s">
        <v>62</v>
      </c>
    </row>
    <row r="43" spans="1:5" ht="12.75">
      <c r="A43" s="38" t="s">
        <v>66</v>
      </c>
      <c r="E43" s="39" t="s">
        <v>1123</v>
      </c>
    </row>
    <row r="44" spans="1:5" ht="102">
      <c r="A44" t="s">
        <v>67</v>
      </c>
      <c r="E44" s="37" t="s">
        <v>1142</v>
      </c>
    </row>
    <row r="45" spans="1:18" ht="12.75" customHeight="1">
      <c r="A45" s="6" t="s">
        <v>56</v>
      </c>
      <c s="6"/>
      <c s="41" t="s">
        <v>719</v>
      </c>
      <c s="6"/>
      <c s="29" t="s">
        <v>856</v>
      </c>
      <c s="6"/>
      <c s="6"/>
      <c s="6"/>
      <c s="42">
        <f>0+Q45</f>
      </c>
      <c r="O45">
        <f>0+R45</f>
      </c>
      <c r="Q45">
        <f>0+I46+I50+I54+I58</f>
      </c>
      <c>
        <f>0+O46+O50+O54+O58</f>
      </c>
    </row>
    <row r="46" spans="1:16" ht="12.75">
      <c r="A46" s="26" t="s">
        <v>59</v>
      </c>
      <c s="31" t="s">
        <v>47</v>
      </c>
      <c s="31" t="s">
        <v>1143</v>
      </c>
      <c s="26" t="s">
        <v>62</v>
      </c>
      <c s="32" t="s">
        <v>1144</v>
      </c>
      <c s="33" t="s">
        <v>81</v>
      </c>
      <c s="34">
        <v>1</v>
      </c>
      <c s="35">
        <v>0</v>
      </c>
      <c s="35">
        <f>ROUND(ROUND(H46,2)*ROUND(G46,3),2)</f>
      </c>
      <c r="O46">
        <f>(I46*21)/100</f>
      </c>
      <c t="s">
        <v>33</v>
      </c>
    </row>
    <row r="47" spans="1:5" ht="12.75">
      <c r="A47" s="36" t="s">
        <v>65</v>
      </c>
      <c r="E47" s="37" t="s">
        <v>62</v>
      </c>
    </row>
    <row r="48" spans="1:5" ht="12.75">
      <c r="A48" s="38" t="s">
        <v>66</v>
      </c>
      <c r="E48" s="39" t="s">
        <v>1123</v>
      </c>
    </row>
    <row r="49" spans="1:5" ht="127.5">
      <c r="A49" t="s">
        <v>67</v>
      </c>
      <c r="E49" s="37" t="s">
        <v>1145</v>
      </c>
    </row>
    <row r="50" spans="1:16" ht="12.75">
      <c r="A50" s="26" t="s">
        <v>59</v>
      </c>
      <c s="31" t="s">
        <v>201</v>
      </c>
      <c s="31" t="s">
        <v>747</v>
      </c>
      <c s="26" t="s">
        <v>62</v>
      </c>
      <c s="32" t="s">
        <v>748</v>
      </c>
      <c s="33" t="s">
        <v>81</v>
      </c>
      <c s="34">
        <v>1</v>
      </c>
      <c s="35">
        <v>0</v>
      </c>
      <c s="35">
        <f>ROUND(ROUND(H50,2)*ROUND(G50,3),2)</f>
      </c>
      <c r="O50">
        <f>(I50*21)/100</f>
      </c>
      <c t="s">
        <v>33</v>
      </c>
    </row>
    <row r="51" spans="1:5" ht="12.75">
      <c r="A51" s="36" t="s">
        <v>65</v>
      </c>
      <c r="E51" s="37" t="s">
        <v>62</v>
      </c>
    </row>
    <row r="52" spans="1:5" ht="12.75">
      <c r="A52" s="38" t="s">
        <v>66</v>
      </c>
      <c r="E52" s="39" t="s">
        <v>1123</v>
      </c>
    </row>
    <row r="53" spans="1:5" ht="89.25">
      <c r="A53" t="s">
        <v>67</v>
      </c>
      <c r="E53" s="37" t="s">
        <v>1146</v>
      </c>
    </row>
    <row r="54" spans="1:16" ht="12.75">
      <c r="A54" s="26" t="s">
        <v>59</v>
      </c>
      <c s="31" t="s">
        <v>226</v>
      </c>
      <c s="31" t="s">
        <v>817</v>
      </c>
      <c s="26" t="s">
        <v>62</v>
      </c>
      <c s="32" t="s">
        <v>818</v>
      </c>
      <c s="33" t="s">
        <v>81</v>
      </c>
      <c s="34">
        <v>1</v>
      </c>
      <c s="35">
        <v>0</v>
      </c>
      <c s="35">
        <f>ROUND(ROUND(H54,2)*ROUND(G54,3),2)</f>
      </c>
      <c r="O54">
        <f>(I54*21)/100</f>
      </c>
      <c t="s">
        <v>33</v>
      </c>
    </row>
    <row r="55" spans="1:5" ht="12.75">
      <c r="A55" s="36" t="s">
        <v>65</v>
      </c>
      <c r="E55" s="37" t="s">
        <v>62</v>
      </c>
    </row>
    <row r="56" spans="1:5" ht="12.75">
      <c r="A56" s="38" t="s">
        <v>66</v>
      </c>
      <c r="E56" s="39" t="s">
        <v>1123</v>
      </c>
    </row>
    <row r="57" spans="1:5" ht="102">
      <c r="A57" t="s">
        <v>67</v>
      </c>
      <c r="E57" s="37" t="s">
        <v>1147</v>
      </c>
    </row>
    <row r="58" spans="1:16" ht="25.5">
      <c r="A58" s="26" t="s">
        <v>59</v>
      </c>
      <c s="31" t="s">
        <v>50</v>
      </c>
      <c s="31" t="s">
        <v>1148</v>
      </c>
      <c s="26" t="s">
        <v>62</v>
      </c>
      <c s="32" t="s">
        <v>1149</v>
      </c>
      <c s="33" t="s">
        <v>81</v>
      </c>
      <c s="34">
        <v>4</v>
      </c>
      <c s="35">
        <v>0</v>
      </c>
      <c s="35">
        <f>ROUND(ROUND(H58,2)*ROUND(G58,3),2)</f>
      </c>
      <c r="O58">
        <f>(I58*21)/100</f>
      </c>
      <c t="s">
        <v>33</v>
      </c>
    </row>
    <row r="59" spans="1:5" ht="12.75">
      <c r="A59" s="36" t="s">
        <v>65</v>
      </c>
      <c r="E59" s="37" t="s">
        <v>62</v>
      </c>
    </row>
    <row r="60" spans="1:5" ht="12.75">
      <c r="A60" s="38" t="s">
        <v>66</v>
      </c>
      <c r="E60" s="39" t="s">
        <v>1123</v>
      </c>
    </row>
    <row r="61" spans="1:5" ht="63.75">
      <c r="A61" t="s">
        <v>67</v>
      </c>
      <c r="E61" s="37" t="s">
        <v>1139</v>
      </c>
    </row>
    <row r="62" spans="1:18" ht="12.75" customHeight="1">
      <c r="A62" s="6" t="s">
        <v>56</v>
      </c>
      <c s="6"/>
      <c s="41" t="s">
        <v>439</v>
      </c>
      <c s="6"/>
      <c s="29" t="s">
        <v>918</v>
      </c>
      <c s="6"/>
      <c s="6"/>
      <c s="6"/>
      <c s="42">
        <f>0+Q62</f>
      </c>
      <c r="O62">
        <f>0+R62</f>
      </c>
      <c r="Q62">
        <f>0+I63+I67+I71+I75+I79+I83+I87+I91+I95+I99+I103+I107+I111+I115+I119</f>
      </c>
      <c>
        <f>0+O63+O67+O71+O75+O79+O83+O87+O91+O95+O99+O103+O107+O111+O115+O119</f>
      </c>
    </row>
    <row r="63" spans="1:16" ht="25.5">
      <c r="A63" s="26" t="s">
        <v>59</v>
      </c>
      <c s="31" t="s">
        <v>52</v>
      </c>
      <c s="31" t="s">
        <v>1109</v>
      </c>
      <c s="26" t="s">
        <v>62</v>
      </c>
      <c s="32" t="s">
        <v>1110</v>
      </c>
      <c s="33" t="s">
        <v>81</v>
      </c>
      <c s="34">
        <v>6</v>
      </c>
      <c s="35">
        <v>0</v>
      </c>
      <c s="35">
        <f>ROUND(ROUND(H63,2)*ROUND(G63,3),2)</f>
      </c>
      <c r="O63">
        <f>(I63*21)/100</f>
      </c>
      <c t="s">
        <v>33</v>
      </c>
    </row>
    <row r="64" spans="1:5" ht="12.75">
      <c r="A64" s="36" t="s">
        <v>65</v>
      </c>
      <c r="E64" s="37" t="s">
        <v>62</v>
      </c>
    </row>
    <row r="65" spans="1:5" ht="12.75">
      <c r="A65" s="38" t="s">
        <v>66</v>
      </c>
      <c r="E65" s="39" t="s">
        <v>1123</v>
      </c>
    </row>
    <row r="66" spans="1:5" ht="51">
      <c r="A66" t="s">
        <v>67</v>
      </c>
      <c r="E66" s="37" t="s">
        <v>921</v>
      </c>
    </row>
    <row r="67" spans="1:16" ht="12.75">
      <c r="A67" s="26" t="s">
        <v>59</v>
      </c>
      <c s="31" t="s">
        <v>231</v>
      </c>
      <c s="31" t="s">
        <v>1150</v>
      </c>
      <c s="26" t="s">
        <v>62</v>
      </c>
      <c s="32" t="s">
        <v>1151</v>
      </c>
      <c s="33" t="s">
        <v>81</v>
      </c>
      <c s="34">
        <v>6</v>
      </c>
      <c s="35">
        <v>0</v>
      </c>
      <c s="35">
        <f>ROUND(ROUND(H67,2)*ROUND(G67,3),2)</f>
      </c>
      <c r="O67">
        <f>(I67*21)/100</f>
      </c>
      <c t="s">
        <v>33</v>
      </c>
    </row>
    <row r="68" spans="1:5" ht="12.75">
      <c r="A68" s="36" t="s">
        <v>65</v>
      </c>
      <c r="E68" s="37" t="s">
        <v>62</v>
      </c>
    </row>
    <row r="69" spans="1:5" ht="12.75">
      <c r="A69" s="38" t="s">
        <v>66</v>
      </c>
      <c r="E69" s="39" t="s">
        <v>1123</v>
      </c>
    </row>
    <row r="70" spans="1:5" ht="51">
      <c r="A70" t="s">
        <v>67</v>
      </c>
      <c r="E70" s="37" t="s">
        <v>921</v>
      </c>
    </row>
    <row r="71" spans="1:16" ht="25.5">
      <c r="A71" s="26" t="s">
        <v>59</v>
      </c>
      <c s="31" t="s">
        <v>234</v>
      </c>
      <c s="31" t="s">
        <v>1152</v>
      </c>
      <c s="26" t="s">
        <v>62</v>
      </c>
      <c s="32" t="s">
        <v>1153</v>
      </c>
      <c s="33" t="s">
        <v>81</v>
      </c>
      <c s="34">
        <v>2</v>
      </c>
      <c s="35">
        <v>0</v>
      </c>
      <c s="35">
        <f>ROUND(ROUND(H71,2)*ROUND(G71,3),2)</f>
      </c>
      <c r="O71">
        <f>(I71*21)/100</f>
      </c>
      <c t="s">
        <v>33</v>
      </c>
    </row>
    <row r="72" spans="1:5" ht="12.75">
      <c r="A72" s="36" t="s">
        <v>65</v>
      </c>
      <c r="E72" s="37" t="s">
        <v>62</v>
      </c>
    </row>
    <row r="73" spans="1:5" ht="12.75">
      <c r="A73" s="38" t="s">
        <v>66</v>
      </c>
      <c r="E73" s="39" t="s">
        <v>1123</v>
      </c>
    </row>
    <row r="74" spans="1:5" ht="51">
      <c r="A74" t="s">
        <v>67</v>
      </c>
      <c r="E74" s="37" t="s">
        <v>921</v>
      </c>
    </row>
    <row r="75" spans="1:16" ht="25.5">
      <c r="A75" s="26" t="s">
        <v>59</v>
      </c>
      <c s="31" t="s">
        <v>237</v>
      </c>
      <c s="31" t="s">
        <v>776</v>
      </c>
      <c s="26" t="s">
        <v>62</v>
      </c>
      <c s="32" t="s">
        <v>777</v>
      </c>
      <c s="33" t="s">
        <v>81</v>
      </c>
      <c s="34">
        <v>1</v>
      </c>
      <c s="35">
        <v>0</v>
      </c>
      <c s="35">
        <f>ROUND(ROUND(H75,2)*ROUND(G75,3),2)</f>
      </c>
      <c r="O75">
        <f>(I75*21)/100</f>
      </c>
      <c t="s">
        <v>33</v>
      </c>
    </row>
    <row r="76" spans="1:5" ht="12.75">
      <c r="A76" s="36" t="s">
        <v>65</v>
      </c>
      <c r="E76" s="37" t="s">
        <v>62</v>
      </c>
    </row>
    <row r="77" spans="1:5" ht="12.75">
      <c r="A77" s="38" t="s">
        <v>66</v>
      </c>
      <c r="E77" s="39" t="s">
        <v>1123</v>
      </c>
    </row>
    <row r="78" spans="1:5" ht="63.75">
      <c r="A78" t="s">
        <v>67</v>
      </c>
      <c r="E78" s="37" t="s">
        <v>924</v>
      </c>
    </row>
    <row r="79" spans="1:16" ht="38.25">
      <c r="A79" s="26" t="s">
        <v>59</v>
      </c>
      <c s="31" t="s">
        <v>240</v>
      </c>
      <c s="31" t="s">
        <v>780</v>
      </c>
      <c s="26" t="s">
        <v>62</v>
      </c>
      <c s="32" t="s">
        <v>781</v>
      </c>
      <c s="33" t="s">
        <v>81</v>
      </c>
      <c s="34">
        <v>2</v>
      </c>
      <c s="35">
        <v>0</v>
      </c>
      <c s="35">
        <f>ROUND(ROUND(H79,2)*ROUND(G79,3),2)</f>
      </c>
      <c r="O79">
        <f>(I79*21)/100</f>
      </c>
      <c t="s">
        <v>33</v>
      </c>
    </row>
    <row r="80" spans="1:5" ht="12.75">
      <c r="A80" s="36" t="s">
        <v>65</v>
      </c>
      <c r="E80" s="37" t="s">
        <v>62</v>
      </c>
    </row>
    <row r="81" spans="1:5" ht="12.75">
      <c r="A81" s="38" t="s">
        <v>66</v>
      </c>
      <c r="E81" s="39" t="s">
        <v>1123</v>
      </c>
    </row>
    <row r="82" spans="1:5" ht="63.75">
      <c r="A82" t="s">
        <v>67</v>
      </c>
      <c r="E82" s="37" t="s">
        <v>924</v>
      </c>
    </row>
    <row r="83" spans="1:16" ht="25.5">
      <c r="A83" s="26" t="s">
        <v>59</v>
      </c>
      <c s="31" t="s">
        <v>243</v>
      </c>
      <c s="31" t="s">
        <v>338</v>
      </c>
      <c s="26" t="s">
        <v>62</v>
      </c>
      <c s="32" t="s">
        <v>339</v>
      </c>
      <c s="33" t="s">
        <v>81</v>
      </c>
      <c s="34">
        <v>1</v>
      </c>
      <c s="35">
        <v>0</v>
      </c>
      <c s="35">
        <f>ROUND(ROUND(H83,2)*ROUND(G83,3),2)</f>
      </c>
      <c r="O83">
        <f>(I83*21)/100</f>
      </c>
      <c t="s">
        <v>33</v>
      </c>
    </row>
    <row r="84" spans="1:5" ht="12.75">
      <c r="A84" s="36" t="s">
        <v>65</v>
      </c>
      <c r="E84" s="37" t="s">
        <v>62</v>
      </c>
    </row>
    <row r="85" spans="1:5" ht="12.75">
      <c r="A85" s="38" t="s">
        <v>66</v>
      </c>
      <c r="E85" s="39" t="s">
        <v>1123</v>
      </c>
    </row>
    <row r="86" spans="1:5" ht="38.25">
      <c r="A86" t="s">
        <v>67</v>
      </c>
      <c r="E86" s="37" t="s">
        <v>925</v>
      </c>
    </row>
    <row r="87" spans="1:16" ht="12.75">
      <c r="A87" s="26" t="s">
        <v>59</v>
      </c>
      <c s="31" t="s">
        <v>246</v>
      </c>
      <c s="31" t="s">
        <v>784</v>
      </c>
      <c s="26" t="s">
        <v>62</v>
      </c>
      <c s="32" t="s">
        <v>785</v>
      </c>
      <c s="33" t="s">
        <v>204</v>
      </c>
      <c s="34">
        <v>40</v>
      </c>
      <c s="35">
        <v>0</v>
      </c>
      <c s="35">
        <f>ROUND(ROUND(H87,2)*ROUND(G87,3),2)</f>
      </c>
      <c r="O87">
        <f>(I87*21)/100</f>
      </c>
      <c t="s">
        <v>33</v>
      </c>
    </row>
    <row r="88" spans="1:5" ht="12.75">
      <c r="A88" s="36" t="s">
        <v>65</v>
      </c>
      <c r="E88" s="37" t="s">
        <v>62</v>
      </c>
    </row>
    <row r="89" spans="1:5" ht="12.75">
      <c r="A89" s="38" t="s">
        <v>66</v>
      </c>
      <c r="E89" s="39" t="s">
        <v>1123</v>
      </c>
    </row>
    <row r="90" spans="1:5" ht="38.25">
      <c r="A90" t="s">
        <v>67</v>
      </c>
      <c r="E90" s="37" t="s">
        <v>929</v>
      </c>
    </row>
    <row r="91" spans="1:16" ht="12.75">
      <c r="A91" s="26" t="s">
        <v>59</v>
      </c>
      <c s="31" t="s">
        <v>60</v>
      </c>
      <c s="31" t="s">
        <v>788</v>
      </c>
      <c s="26" t="s">
        <v>62</v>
      </c>
      <c s="32" t="s">
        <v>789</v>
      </c>
      <c s="33" t="s">
        <v>204</v>
      </c>
      <c s="34">
        <v>24</v>
      </c>
      <c s="35">
        <v>0</v>
      </c>
      <c s="35">
        <f>ROUND(ROUND(H91,2)*ROUND(G91,3),2)</f>
      </c>
      <c r="O91">
        <f>(I91*21)/100</f>
      </c>
      <c t="s">
        <v>33</v>
      </c>
    </row>
    <row r="92" spans="1:5" ht="12.75">
      <c r="A92" s="36" t="s">
        <v>65</v>
      </c>
      <c r="E92" s="37" t="s">
        <v>62</v>
      </c>
    </row>
    <row r="93" spans="1:5" ht="12.75">
      <c r="A93" s="38" t="s">
        <v>66</v>
      </c>
      <c r="E93" s="39" t="s">
        <v>1123</v>
      </c>
    </row>
    <row r="94" spans="1:5" ht="51">
      <c r="A94" t="s">
        <v>67</v>
      </c>
      <c r="E94" s="37" t="s">
        <v>1154</v>
      </c>
    </row>
    <row r="95" spans="1:16" ht="12.75">
      <c r="A95" s="26" t="s">
        <v>59</v>
      </c>
      <c s="31" t="s">
        <v>68</v>
      </c>
      <c s="31" t="s">
        <v>791</v>
      </c>
      <c s="26" t="s">
        <v>62</v>
      </c>
      <c s="32" t="s">
        <v>792</v>
      </c>
      <c s="33" t="s">
        <v>204</v>
      </c>
      <c s="34">
        <v>72</v>
      </c>
      <c s="35">
        <v>0</v>
      </c>
      <c s="35">
        <f>ROUND(ROUND(H95,2)*ROUND(G95,3),2)</f>
      </c>
      <c r="O95">
        <f>(I95*21)/100</f>
      </c>
      <c t="s">
        <v>33</v>
      </c>
    </row>
    <row r="96" spans="1:5" ht="12.75">
      <c r="A96" s="36" t="s">
        <v>65</v>
      </c>
      <c r="E96" s="37" t="s">
        <v>62</v>
      </c>
    </row>
    <row r="97" spans="1:5" ht="12.75">
      <c r="A97" s="38" t="s">
        <v>66</v>
      </c>
      <c r="E97" s="39" t="s">
        <v>1123</v>
      </c>
    </row>
    <row r="98" spans="1:5" ht="38.25">
      <c r="A98" t="s">
        <v>67</v>
      </c>
      <c r="E98" s="37" t="s">
        <v>930</v>
      </c>
    </row>
    <row r="99" spans="1:16" ht="12.75">
      <c r="A99" s="26" t="s">
        <v>59</v>
      </c>
      <c s="31" t="s">
        <v>72</v>
      </c>
      <c s="31" t="s">
        <v>441</v>
      </c>
      <c s="26" t="s">
        <v>62</v>
      </c>
      <c s="32" t="s">
        <v>442</v>
      </c>
      <c s="33" t="s">
        <v>204</v>
      </c>
      <c s="34">
        <v>8</v>
      </c>
      <c s="35">
        <v>0</v>
      </c>
      <c s="35">
        <f>ROUND(ROUND(H99,2)*ROUND(G99,3),2)</f>
      </c>
      <c r="O99">
        <f>(I99*21)/100</f>
      </c>
      <c t="s">
        <v>33</v>
      </c>
    </row>
    <row r="100" spans="1:5" ht="12.75">
      <c r="A100" s="36" t="s">
        <v>65</v>
      </c>
      <c r="E100" s="37" t="s">
        <v>62</v>
      </c>
    </row>
    <row r="101" spans="1:5" ht="12.75">
      <c r="A101" s="38" t="s">
        <v>66</v>
      </c>
      <c r="E101" s="39" t="s">
        <v>1123</v>
      </c>
    </row>
    <row r="102" spans="1:5" ht="38.25">
      <c r="A102" t="s">
        <v>67</v>
      </c>
      <c r="E102" s="37" t="s">
        <v>931</v>
      </c>
    </row>
    <row r="103" spans="1:16" ht="38.25">
      <c r="A103" s="26" t="s">
        <v>59</v>
      </c>
      <c s="31" t="s">
        <v>91</v>
      </c>
      <c s="31" t="s">
        <v>1155</v>
      </c>
      <c s="26" t="s">
        <v>62</v>
      </c>
      <c s="32" t="s">
        <v>1156</v>
      </c>
      <c s="33" t="s">
        <v>81</v>
      </c>
      <c s="34">
        <v>1</v>
      </c>
      <c s="35">
        <v>0</v>
      </c>
      <c s="35">
        <f>ROUND(ROUND(H103,2)*ROUND(G103,3),2)</f>
      </c>
      <c r="O103">
        <f>(I103*21)/100</f>
      </c>
      <c t="s">
        <v>33</v>
      </c>
    </row>
    <row r="104" spans="1:5" ht="25.5">
      <c r="A104" s="36" t="s">
        <v>65</v>
      </c>
      <c r="E104" s="37" t="s">
        <v>1157</v>
      </c>
    </row>
    <row r="105" spans="1:5" ht="12.75">
      <c r="A105" s="38" t="s">
        <v>66</v>
      </c>
      <c r="E105" s="39" t="s">
        <v>1123</v>
      </c>
    </row>
    <row r="106" spans="1:5" ht="38.25">
      <c r="A106" t="s">
        <v>67</v>
      </c>
      <c r="E106" s="37" t="s">
        <v>1158</v>
      </c>
    </row>
    <row r="107" spans="1:16" ht="38.25">
      <c r="A107" s="26" t="s">
        <v>59</v>
      </c>
      <c s="31" t="s">
        <v>94</v>
      </c>
      <c s="31" t="s">
        <v>1155</v>
      </c>
      <c s="26" t="s">
        <v>39</v>
      </c>
      <c s="32" t="s">
        <v>1159</v>
      </c>
      <c s="33" t="s">
        <v>81</v>
      </c>
      <c s="34">
        <v>1</v>
      </c>
      <c s="35">
        <v>0</v>
      </c>
      <c s="35">
        <f>ROUND(ROUND(H107,2)*ROUND(G107,3),2)</f>
      </c>
      <c r="O107">
        <f>(I107*21)/100</f>
      </c>
      <c t="s">
        <v>33</v>
      </c>
    </row>
    <row r="108" spans="1:5" ht="25.5">
      <c r="A108" s="36" t="s">
        <v>65</v>
      </c>
      <c r="E108" s="37" t="s">
        <v>1160</v>
      </c>
    </row>
    <row r="109" spans="1:5" ht="12.75">
      <c r="A109" s="38" t="s">
        <v>66</v>
      </c>
      <c r="E109" s="39" t="s">
        <v>1123</v>
      </c>
    </row>
    <row r="110" spans="1:5" ht="51">
      <c r="A110" t="s">
        <v>67</v>
      </c>
      <c r="E110" s="37" t="s">
        <v>921</v>
      </c>
    </row>
    <row r="111" spans="1:16" ht="25.5">
      <c r="A111" s="26" t="s">
        <v>59</v>
      </c>
      <c s="31" t="s">
        <v>97</v>
      </c>
      <c s="31" t="s">
        <v>1161</v>
      </c>
      <c s="26" t="s">
        <v>62</v>
      </c>
      <c s="32" t="s">
        <v>1162</v>
      </c>
      <c s="33" t="s">
        <v>81</v>
      </c>
      <c s="34">
        <v>2</v>
      </c>
      <c s="35">
        <v>0</v>
      </c>
      <c s="35">
        <f>ROUND(ROUND(H111,2)*ROUND(G111,3),2)</f>
      </c>
      <c r="O111">
        <f>(I111*21)/100</f>
      </c>
      <c t="s">
        <v>33</v>
      </c>
    </row>
    <row r="112" spans="1:5" ht="12.75">
      <c r="A112" s="36" t="s">
        <v>65</v>
      </c>
      <c r="E112" s="37" t="s">
        <v>62</v>
      </c>
    </row>
    <row r="113" spans="1:5" ht="12.75">
      <c r="A113" s="38" t="s">
        <v>66</v>
      </c>
      <c r="E113" s="39" t="s">
        <v>1123</v>
      </c>
    </row>
    <row r="114" spans="1:5" ht="38.25">
      <c r="A114" t="s">
        <v>67</v>
      </c>
      <c r="E114" s="37" t="s">
        <v>1163</v>
      </c>
    </row>
    <row r="115" spans="1:16" ht="25.5">
      <c r="A115" s="26" t="s">
        <v>59</v>
      </c>
      <c s="31" t="s">
        <v>100</v>
      </c>
      <c s="31" t="s">
        <v>1164</v>
      </c>
      <c s="26" t="s">
        <v>62</v>
      </c>
      <c s="32" t="s">
        <v>1165</v>
      </c>
      <c s="33" t="s">
        <v>81</v>
      </c>
      <c s="34">
        <v>2</v>
      </c>
      <c s="35">
        <v>0</v>
      </c>
      <c s="35">
        <f>ROUND(ROUND(H115,2)*ROUND(G115,3),2)</f>
      </c>
      <c r="O115">
        <f>(I115*21)/100</f>
      </c>
      <c t="s">
        <v>33</v>
      </c>
    </row>
    <row r="116" spans="1:5" ht="12.75">
      <c r="A116" s="36" t="s">
        <v>65</v>
      </c>
      <c r="E116" s="37" t="s">
        <v>62</v>
      </c>
    </row>
    <row r="117" spans="1:5" ht="12.75">
      <c r="A117" s="38" t="s">
        <v>66</v>
      </c>
      <c r="E117" s="39" t="s">
        <v>1123</v>
      </c>
    </row>
    <row r="118" spans="1:5" ht="51">
      <c r="A118" t="s">
        <v>67</v>
      </c>
      <c r="E118" s="37" t="s">
        <v>921</v>
      </c>
    </row>
    <row r="119" spans="1:16" ht="12.75">
      <c r="A119" s="26" t="s">
        <v>59</v>
      </c>
      <c s="31" t="s">
        <v>103</v>
      </c>
      <c s="31" t="s">
        <v>932</v>
      </c>
      <c s="26" t="s">
        <v>62</v>
      </c>
      <c s="32" t="s">
        <v>933</v>
      </c>
      <c s="33" t="s">
        <v>934</v>
      </c>
      <c s="34">
        <v>1</v>
      </c>
      <c s="35">
        <v>0</v>
      </c>
      <c s="35">
        <f>ROUND(ROUND(H119,2)*ROUND(G119,3),2)</f>
      </c>
      <c r="O119">
        <f>(I119*21)/100</f>
      </c>
      <c t="s">
        <v>33</v>
      </c>
    </row>
    <row r="120" spans="1:5" ht="12.75">
      <c r="A120" s="36" t="s">
        <v>65</v>
      </c>
      <c r="E120" s="37" t="s">
        <v>62</v>
      </c>
    </row>
    <row r="121" spans="1:5" ht="12.75">
      <c r="A121" s="38" t="s">
        <v>66</v>
      </c>
      <c r="E121" s="39" t="s">
        <v>1123</v>
      </c>
    </row>
    <row r="122" spans="1:5" ht="140.25">
      <c r="A122" t="s">
        <v>67</v>
      </c>
      <c r="E122" s="37" t="s">
        <v>935</v>
      </c>
    </row>
    <row r="123" spans="1:18" ht="12.75" customHeight="1">
      <c r="A123" s="6" t="s">
        <v>56</v>
      </c>
      <c s="6"/>
      <c s="41" t="s">
        <v>1166</v>
      </c>
      <c s="6"/>
      <c s="29" t="s">
        <v>1167</v>
      </c>
      <c s="6"/>
      <c s="6"/>
      <c s="6"/>
      <c s="42">
        <f>0+Q123</f>
      </c>
      <c r="O123">
        <f>0+R123</f>
      </c>
      <c r="Q123">
        <f>0+I124</f>
      </c>
      <c>
        <f>0+O124</f>
      </c>
    </row>
    <row r="124" spans="1:16" ht="25.5">
      <c r="A124" s="26" t="s">
        <v>59</v>
      </c>
      <c s="31" t="s">
        <v>107</v>
      </c>
      <c s="31" t="s">
        <v>1168</v>
      </c>
      <c s="26" t="s">
        <v>62</v>
      </c>
      <c s="32" t="s">
        <v>1169</v>
      </c>
      <c s="33" t="s">
        <v>81</v>
      </c>
      <c s="34">
        <v>2</v>
      </c>
      <c s="35">
        <v>0</v>
      </c>
      <c s="35">
        <f>ROUND(ROUND(H124,2)*ROUND(G124,3),2)</f>
      </c>
      <c r="O124">
        <f>(I124*21)/100</f>
      </c>
      <c t="s">
        <v>33</v>
      </c>
    </row>
    <row r="125" spans="1:5" ht="12.75">
      <c r="A125" s="36" t="s">
        <v>65</v>
      </c>
      <c r="E125" s="37" t="s">
        <v>62</v>
      </c>
    </row>
    <row r="126" spans="1:5" ht="12.75">
      <c r="A126" s="38" t="s">
        <v>66</v>
      </c>
      <c r="E126" s="39" t="s">
        <v>1123</v>
      </c>
    </row>
    <row r="127" spans="1:5" ht="38.25">
      <c r="A127" t="s">
        <v>67</v>
      </c>
      <c r="E127" s="37" t="s">
        <v>1170</v>
      </c>
    </row>
    <row r="128" spans="1:18" ht="12.75" customHeight="1">
      <c r="A128" s="6" t="s">
        <v>56</v>
      </c>
      <c s="6"/>
      <c s="41" t="s">
        <v>967</v>
      </c>
      <c s="6"/>
      <c s="29" t="s">
        <v>968</v>
      </c>
      <c s="6"/>
      <c s="6"/>
      <c s="6"/>
      <c s="42">
        <f>0+Q128</f>
      </c>
      <c r="O128">
        <f>0+R128</f>
      </c>
      <c r="Q128">
        <f>0+I129+I133</f>
      </c>
      <c>
        <f>0+O129+O133</f>
      </c>
    </row>
    <row r="129" spans="1:16" ht="38.25">
      <c r="A129" s="26" t="s">
        <v>59</v>
      </c>
      <c s="31" t="s">
        <v>75</v>
      </c>
      <c s="31" t="s">
        <v>969</v>
      </c>
      <c s="26" t="s">
        <v>62</v>
      </c>
      <c s="32" t="s">
        <v>970</v>
      </c>
      <c s="33" t="s">
        <v>971</v>
      </c>
      <c s="34">
        <v>0.5</v>
      </c>
      <c s="35">
        <v>0</v>
      </c>
      <c s="35">
        <f>ROUND(ROUND(H129,2)*ROUND(G129,3),2)</f>
      </c>
      <c r="O129">
        <f>(I129*21)/100</f>
      </c>
      <c t="s">
        <v>33</v>
      </c>
    </row>
    <row r="130" spans="1:5" ht="12.75">
      <c r="A130" s="36" t="s">
        <v>65</v>
      </c>
      <c r="E130" s="37" t="s">
        <v>62</v>
      </c>
    </row>
    <row r="131" spans="1:5" ht="12.75">
      <c r="A131" s="38" t="s">
        <v>66</v>
      </c>
      <c r="E131" s="39" t="s">
        <v>1123</v>
      </c>
    </row>
    <row r="132" spans="1:5" ht="102">
      <c r="A132" t="s">
        <v>67</v>
      </c>
      <c r="E132" s="37" t="s">
        <v>972</v>
      </c>
    </row>
    <row r="133" spans="1:16" ht="25.5">
      <c r="A133" s="26" t="s">
        <v>59</v>
      </c>
      <c s="31" t="s">
        <v>78</v>
      </c>
      <c s="31" t="s">
        <v>973</v>
      </c>
      <c s="26" t="s">
        <v>62</v>
      </c>
      <c s="32" t="s">
        <v>974</v>
      </c>
      <c s="33" t="s">
        <v>971</v>
      </c>
      <c s="34">
        <v>0.05</v>
      </c>
      <c s="35">
        <v>0</v>
      </c>
      <c s="35">
        <f>ROUND(ROUND(H133,2)*ROUND(G133,3),2)</f>
      </c>
      <c r="O133">
        <f>(I133*21)/100</f>
      </c>
      <c t="s">
        <v>33</v>
      </c>
    </row>
    <row r="134" spans="1:5" ht="12.75">
      <c r="A134" s="36" t="s">
        <v>65</v>
      </c>
      <c r="E134" s="37" t="s">
        <v>62</v>
      </c>
    </row>
    <row r="135" spans="1:5" ht="12.75">
      <c r="A135" s="38" t="s">
        <v>66</v>
      </c>
      <c r="E135" s="39" t="s">
        <v>1123</v>
      </c>
    </row>
    <row r="136" spans="1:5" ht="102">
      <c r="A136" t="s">
        <v>67</v>
      </c>
      <c r="E136" s="37" t="s">
        <v>972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21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0+O11+O20+O89+O106+O131+O196+O205</f>
      </c>
      <c t="s">
        <v>32</v>
      </c>
    </row>
    <row r="3" spans="1:16" ht="15" customHeight="1">
      <c r="A3" t="s">
        <v>12</v>
      </c>
      <c s="12" t="s">
        <v>14</v>
      </c>
      <c s="13" t="s">
        <v>15</v>
      </c>
      <c s="1"/>
      <c s="14" t="s">
        <v>16</v>
      </c>
      <c s="1"/>
      <c s="9"/>
      <c s="8" t="s">
        <v>1171</v>
      </c>
      <c s="43">
        <f>0+I11+I20+I89+I106+I131+I196+I205</f>
      </c>
      <c r="O3" t="s">
        <v>29</v>
      </c>
      <c t="s">
        <v>33</v>
      </c>
    </row>
    <row r="4" spans="1:16" ht="15" customHeight="1">
      <c r="A4" t="s">
        <v>17</v>
      </c>
      <c s="12" t="s">
        <v>18</v>
      </c>
      <c s="13" t="s">
        <v>19</v>
      </c>
      <c s="1"/>
      <c s="14" t="s">
        <v>20</v>
      </c>
      <c s="1"/>
      <c s="1"/>
      <c s="11"/>
      <c s="11"/>
      <c r="O4" t="s">
        <v>30</v>
      </c>
      <c t="s">
        <v>33</v>
      </c>
    </row>
    <row r="5" spans="1:16" ht="12.75" customHeight="1">
      <c r="A5" t="s">
        <v>21</v>
      </c>
      <c s="12" t="s">
        <v>18</v>
      </c>
      <c s="13" t="s">
        <v>640</v>
      </c>
      <c s="1"/>
      <c s="14" t="s">
        <v>641</v>
      </c>
      <c s="1"/>
      <c s="1"/>
      <c s="1"/>
      <c s="1"/>
      <c r="O5" t="s">
        <v>31</v>
      </c>
      <c t="s">
        <v>33</v>
      </c>
    </row>
    <row r="6" spans="1:9" ht="12.75" customHeight="1">
      <c r="A6" t="s">
        <v>24</v>
      </c>
      <c s="12" t="s">
        <v>18</v>
      </c>
      <c s="13" t="s">
        <v>1115</v>
      </c>
      <c s="1"/>
      <c s="14" t="s">
        <v>1116</v>
      </c>
      <c s="1"/>
      <c s="1"/>
      <c s="1"/>
      <c s="1"/>
    </row>
    <row r="7" spans="1:9" ht="12.75" customHeight="1">
      <c r="A7" t="s">
        <v>27</v>
      </c>
      <c s="16" t="s">
        <v>28</v>
      </c>
      <c s="17" t="s">
        <v>1171</v>
      </c>
      <c s="6"/>
      <c s="18" t="s">
        <v>1172</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978</v>
      </c>
      <c s="27"/>
      <c s="29" t="s">
        <v>979</v>
      </c>
      <c s="27"/>
      <c s="27"/>
      <c s="27"/>
      <c s="30">
        <f>0+Q11</f>
      </c>
      <c r="O11">
        <f>0+R11</f>
      </c>
      <c r="Q11">
        <f>0+I12+I16</f>
      </c>
      <c>
        <f>0+O12+O16</f>
      </c>
    </row>
    <row r="12" spans="1:16" ht="25.5">
      <c r="A12" s="26" t="s">
        <v>59</v>
      </c>
      <c s="31" t="s">
        <v>33</v>
      </c>
      <c s="31" t="s">
        <v>1174</v>
      </c>
      <c s="26" t="s">
        <v>62</v>
      </c>
      <c s="32" t="s">
        <v>1175</v>
      </c>
      <c s="33" t="s">
        <v>71</v>
      </c>
      <c s="34">
        <v>4</v>
      </c>
      <c s="35">
        <v>0</v>
      </c>
      <c s="35">
        <f>ROUND(ROUND(H12,2)*ROUND(G12,3),2)</f>
      </c>
      <c r="O12">
        <f>(I12*21)/100</f>
      </c>
      <c t="s">
        <v>33</v>
      </c>
    </row>
    <row r="13" spans="1:5" ht="12.75">
      <c r="A13" s="36" t="s">
        <v>65</v>
      </c>
      <c r="E13" s="37" t="s">
        <v>62</v>
      </c>
    </row>
    <row r="14" spans="1:5" ht="12.75">
      <c r="A14" s="38" t="s">
        <v>66</v>
      </c>
      <c r="E14" s="39" t="s">
        <v>1176</v>
      </c>
    </row>
    <row r="15" spans="1:5" ht="63.75">
      <c r="A15" t="s">
        <v>67</v>
      </c>
      <c r="E15" s="37" t="s">
        <v>989</v>
      </c>
    </row>
    <row r="16" spans="1:16" ht="25.5">
      <c r="A16" s="26" t="s">
        <v>59</v>
      </c>
      <c s="31" t="s">
        <v>32</v>
      </c>
      <c s="31" t="s">
        <v>1048</v>
      </c>
      <c s="26" t="s">
        <v>62</v>
      </c>
      <c s="32" t="s">
        <v>1049</v>
      </c>
      <c s="33" t="s">
        <v>71</v>
      </c>
      <c s="34">
        <v>27</v>
      </c>
      <c s="35">
        <v>0</v>
      </c>
      <c s="35">
        <f>ROUND(ROUND(H16,2)*ROUND(G16,3),2)</f>
      </c>
      <c r="O16">
        <f>(I16*21)/100</f>
      </c>
      <c t="s">
        <v>33</v>
      </c>
    </row>
    <row r="17" spans="1:5" ht="12.75">
      <c r="A17" s="36" t="s">
        <v>65</v>
      </c>
      <c r="E17" s="37" t="s">
        <v>62</v>
      </c>
    </row>
    <row r="18" spans="1:5" ht="12.75">
      <c r="A18" s="38" t="s">
        <v>66</v>
      </c>
      <c r="E18" s="39" t="s">
        <v>1176</v>
      </c>
    </row>
    <row r="19" spans="1:5" ht="63.75">
      <c r="A19" t="s">
        <v>67</v>
      </c>
      <c r="E19" s="37" t="s">
        <v>989</v>
      </c>
    </row>
    <row r="20" spans="1:18" ht="12.75" customHeight="1">
      <c r="A20" s="6" t="s">
        <v>56</v>
      </c>
      <c s="6"/>
      <c s="41" t="s">
        <v>839</v>
      </c>
      <c s="6"/>
      <c s="29" t="s">
        <v>840</v>
      </c>
      <c s="6"/>
      <c s="6"/>
      <c s="6"/>
      <c s="42">
        <f>0+Q20</f>
      </c>
      <c r="O20">
        <f>0+R20</f>
      </c>
      <c r="Q20">
        <f>0+I21+I25+I29+I33+I37+I41+I45+I49+I53+I57+I61+I65+I69+I73+I77+I81+I85</f>
      </c>
      <c>
        <f>0+O21+O25+O29+O33+O37+O41+O45+O49+O53+O57+O61+O65+O69+O73+O77+O81+O85</f>
      </c>
    </row>
    <row r="21" spans="1:16" ht="12.75">
      <c r="A21" s="26" t="s">
        <v>59</v>
      </c>
      <c s="31" t="s">
        <v>45</v>
      </c>
      <c s="31" t="s">
        <v>1177</v>
      </c>
      <c s="26" t="s">
        <v>62</v>
      </c>
      <c s="32" t="s">
        <v>852</v>
      </c>
      <c s="33" t="s">
        <v>71</v>
      </c>
      <c s="34">
        <v>60</v>
      </c>
      <c s="35">
        <v>0</v>
      </c>
      <c s="35">
        <f>ROUND(ROUND(H21,2)*ROUND(G21,3),2)</f>
      </c>
      <c r="O21">
        <f>(I21*21)/100</f>
      </c>
      <c t="s">
        <v>33</v>
      </c>
    </row>
    <row r="22" spans="1:5" ht="12.75">
      <c r="A22" s="36" t="s">
        <v>65</v>
      </c>
      <c r="E22" s="37" t="s">
        <v>62</v>
      </c>
    </row>
    <row r="23" spans="1:5" ht="12.75">
      <c r="A23" s="38" t="s">
        <v>66</v>
      </c>
      <c r="E23" s="39" t="s">
        <v>1176</v>
      </c>
    </row>
    <row r="24" spans="1:5" ht="38.25">
      <c r="A24" t="s">
        <v>67</v>
      </c>
      <c r="E24" s="37" t="s">
        <v>1178</v>
      </c>
    </row>
    <row r="25" spans="1:16" ht="25.5">
      <c r="A25" s="26" t="s">
        <v>59</v>
      </c>
      <c s="31" t="s">
        <v>226</v>
      </c>
      <c s="31" t="s">
        <v>1179</v>
      </c>
      <c s="26" t="s">
        <v>62</v>
      </c>
      <c s="32" t="s">
        <v>1180</v>
      </c>
      <c s="33" t="s">
        <v>71</v>
      </c>
      <c s="34">
        <v>88</v>
      </c>
      <c s="35">
        <v>0</v>
      </c>
      <c s="35">
        <f>ROUND(ROUND(H25,2)*ROUND(G25,3),2)</f>
      </c>
      <c r="O25">
        <f>(I25*21)/100</f>
      </c>
      <c t="s">
        <v>33</v>
      </c>
    </row>
    <row r="26" spans="1:5" ht="12.75">
      <c r="A26" s="36" t="s">
        <v>65</v>
      </c>
      <c r="E26" s="37" t="s">
        <v>62</v>
      </c>
    </row>
    <row r="27" spans="1:5" ht="12.75">
      <c r="A27" s="38" t="s">
        <v>66</v>
      </c>
      <c r="E27" s="39" t="s">
        <v>1176</v>
      </c>
    </row>
    <row r="28" spans="1:5" ht="38.25">
      <c r="A28" t="s">
        <v>67</v>
      </c>
      <c r="E28" s="37" t="s">
        <v>1178</v>
      </c>
    </row>
    <row r="29" spans="1:16" ht="25.5">
      <c r="A29" s="26" t="s">
        <v>59</v>
      </c>
      <c s="31" t="s">
        <v>234</v>
      </c>
      <c s="31" t="s">
        <v>1181</v>
      </c>
      <c s="26" t="s">
        <v>62</v>
      </c>
      <c s="32" t="s">
        <v>1072</v>
      </c>
      <c s="33" t="s">
        <v>71</v>
      </c>
      <c s="34">
        <v>140</v>
      </c>
      <c s="35">
        <v>0</v>
      </c>
      <c s="35">
        <f>ROUND(ROUND(H29,2)*ROUND(G29,3),2)</f>
      </c>
      <c r="O29">
        <f>(I29*21)/100</f>
      </c>
      <c t="s">
        <v>33</v>
      </c>
    </row>
    <row r="30" spans="1:5" ht="12.75">
      <c r="A30" s="36" t="s">
        <v>65</v>
      </c>
      <c r="E30" s="37" t="s">
        <v>62</v>
      </c>
    </row>
    <row r="31" spans="1:5" ht="12.75">
      <c r="A31" s="38" t="s">
        <v>66</v>
      </c>
      <c r="E31" s="39" t="s">
        <v>1176</v>
      </c>
    </row>
    <row r="32" spans="1:5" ht="38.25">
      <c r="A32" t="s">
        <v>67</v>
      </c>
      <c r="E32" s="37" t="s">
        <v>1178</v>
      </c>
    </row>
    <row r="33" spans="1:16" ht="12.75">
      <c r="A33" s="26" t="s">
        <v>59</v>
      </c>
      <c s="31" t="s">
        <v>237</v>
      </c>
      <c s="31" t="s">
        <v>1182</v>
      </c>
      <c s="26" t="s">
        <v>62</v>
      </c>
      <c s="32" t="s">
        <v>1183</v>
      </c>
      <c s="33" t="s">
        <v>71</v>
      </c>
      <c s="34">
        <v>45</v>
      </c>
      <c s="35">
        <v>0</v>
      </c>
      <c s="35">
        <f>ROUND(ROUND(H33,2)*ROUND(G33,3),2)</f>
      </c>
      <c r="O33">
        <f>(I33*21)/100</f>
      </c>
      <c t="s">
        <v>33</v>
      </c>
    </row>
    <row r="34" spans="1:5" ht="12.75">
      <c r="A34" s="36" t="s">
        <v>65</v>
      </c>
      <c r="E34" s="37" t="s">
        <v>62</v>
      </c>
    </row>
    <row r="35" spans="1:5" ht="12.75">
      <c r="A35" s="38" t="s">
        <v>66</v>
      </c>
      <c r="E35" s="39" t="s">
        <v>1176</v>
      </c>
    </row>
    <row r="36" spans="1:5" ht="38.25">
      <c r="A36" t="s">
        <v>67</v>
      </c>
      <c r="E36" s="37" t="s">
        <v>1178</v>
      </c>
    </row>
    <row r="37" spans="1:16" ht="25.5">
      <c r="A37" s="26" t="s">
        <v>59</v>
      </c>
      <c s="31" t="s">
        <v>240</v>
      </c>
      <c s="31" t="s">
        <v>841</v>
      </c>
      <c s="26" t="s">
        <v>62</v>
      </c>
      <c s="32" t="s">
        <v>842</v>
      </c>
      <c s="33" t="s">
        <v>81</v>
      </c>
      <c s="34">
        <v>10</v>
      </c>
      <c s="35">
        <v>0</v>
      </c>
      <c s="35">
        <f>ROUND(ROUND(H37,2)*ROUND(G37,3),2)</f>
      </c>
      <c r="O37">
        <f>(I37*21)/100</f>
      </c>
      <c t="s">
        <v>33</v>
      </c>
    </row>
    <row r="38" spans="1:5" ht="12.75">
      <c r="A38" s="36" t="s">
        <v>65</v>
      </c>
      <c r="E38" s="37" t="s">
        <v>62</v>
      </c>
    </row>
    <row r="39" spans="1:5" ht="12.75">
      <c r="A39" s="38" t="s">
        <v>66</v>
      </c>
      <c r="E39" s="39" t="s">
        <v>1176</v>
      </c>
    </row>
    <row r="40" spans="1:5" ht="38.25">
      <c r="A40" t="s">
        <v>67</v>
      </c>
      <c r="E40" s="37" t="s">
        <v>844</v>
      </c>
    </row>
    <row r="41" spans="1:16" ht="25.5">
      <c r="A41" s="26" t="s">
        <v>59</v>
      </c>
      <c s="31" t="s">
        <v>243</v>
      </c>
      <c s="31" t="s">
        <v>845</v>
      </c>
      <c s="26" t="s">
        <v>62</v>
      </c>
      <c s="32" t="s">
        <v>846</v>
      </c>
      <c s="33" t="s">
        <v>81</v>
      </c>
      <c s="34">
        <v>24</v>
      </c>
      <c s="35">
        <v>0</v>
      </c>
      <c s="35">
        <f>ROUND(ROUND(H41,2)*ROUND(G41,3),2)</f>
      </c>
      <c r="O41">
        <f>(I41*21)/100</f>
      </c>
      <c t="s">
        <v>33</v>
      </c>
    </row>
    <row r="42" spans="1:5" ht="12.75">
      <c r="A42" s="36" t="s">
        <v>65</v>
      </c>
      <c r="E42" s="37" t="s">
        <v>62</v>
      </c>
    </row>
    <row r="43" spans="1:5" ht="12.75">
      <c r="A43" s="38" t="s">
        <v>66</v>
      </c>
      <c r="E43" s="39" t="s">
        <v>1176</v>
      </c>
    </row>
    <row r="44" spans="1:5" ht="38.25">
      <c r="A44" t="s">
        <v>67</v>
      </c>
      <c r="E44" s="37" t="s">
        <v>844</v>
      </c>
    </row>
    <row r="45" spans="1:16" ht="25.5">
      <c r="A45" s="26" t="s">
        <v>59</v>
      </c>
      <c s="31" t="s">
        <v>246</v>
      </c>
      <c s="31" t="s">
        <v>258</v>
      </c>
      <c s="26" t="s">
        <v>62</v>
      </c>
      <c s="32" t="s">
        <v>259</v>
      </c>
      <c s="33" t="s">
        <v>81</v>
      </c>
      <c s="34">
        <v>28</v>
      </c>
      <c s="35">
        <v>0</v>
      </c>
      <c s="35">
        <f>ROUND(ROUND(H45,2)*ROUND(G45,3),2)</f>
      </c>
      <c r="O45">
        <f>(I45*21)/100</f>
      </c>
      <c t="s">
        <v>33</v>
      </c>
    </row>
    <row r="46" spans="1:5" ht="12.75">
      <c r="A46" s="36" t="s">
        <v>65</v>
      </c>
      <c r="E46" s="37" t="s">
        <v>62</v>
      </c>
    </row>
    <row r="47" spans="1:5" ht="12.75">
      <c r="A47" s="38" t="s">
        <v>66</v>
      </c>
      <c r="E47" s="39" t="s">
        <v>1176</v>
      </c>
    </row>
    <row r="48" spans="1:5" ht="38.25">
      <c r="A48" t="s">
        <v>67</v>
      </c>
      <c r="E48" s="37" t="s">
        <v>844</v>
      </c>
    </row>
    <row r="49" spans="1:16" ht="25.5">
      <c r="A49" s="26" t="s">
        <v>59</v>
      </c>
      <c s="31" t="s">
        <v>60</v>
      </c>
      <c s="31" t="s">
        <v>701</v>
      </c>
      <c s="26" t="s">
        <v>62</v>
      </c>
      <c s="32" t="s">
        <v>702</v>
      </c>
      <c s="33" t="s">
        <v>81</v>
      </c>
      <c s="34">
        <v>30</v>
      </c>
      <c s="35">
        <v>0</v>
      </c>
      <c s="35">
        <f>ROUND(ROUND(H49,2)*ROUND(G49,3),2)</f>
      </c>
      <c r="O49">
        <f>(I49*21)/100</f>
      </c>
      <c t="s">
        <v>33</v>
      </c>
    </row>
    <row r="50" spans="1:5" ht="12.75">
      <c r="A50" s="36" t="s">
        <v>65</v>
      </c>
      <c r="E50" s="37" t="s">
        <v>62</v>
      </c>
    </row>
    <row r="51" spans="1:5" ht="12.75">
      <c r="A51" s="38" t="s">
        <v>66</v>
      </c>
      <c r="E51" s="39" t="s">
        <v>1176</v>
      </c>
    </row>
    <row r="52" spans="1:5" ht="38.25">
      <c r="A52" t="s">
        <v>67</v>
      </c>
      <c r="E52" s="37" t="s">
        <v>844</v>
      </c>
    </row>
    <row r="53" spans="1:16" ht="25.5">
      <c r="A53" s="26" t="s">
        <v>59</v>
      </c>
      <c s="31" t="s">
        <v>68</v>
      </c>
      <c s="31" t="s">
        <v>1184</v>
      </c>
      <c s="26" t="s">
        <v>62</v>
      </c>
      <c s="32" t="s">
        <v>1185</v>
      </c>
      <c s="33" t="s">
        <v>81</v>
      </c>
      <c s="34">
        <v>4</v>
      </c>
      <c s="35">
        <v>0</v>
      </c>
      <c s="35">
        <f>ROUND(ROUND(H53,2)*ROUND(G53,3),2)</f>
      </c>
      <c r="O53">
        <f>(I53*21)/100</f>
      </c>
      <c t="s">
        <v>33</v>
      </c>
    </row>
    <row r="54" spans="1:5" ht="12.75">
      <c r="A54" s="36" t="s">
        <v>65</v>
      </c>
      <c r="E54" s="37" t="s">
        <v>62</v>
      </c>
    </row>
    <row r="55" spans="1:5" ht="12.75">
      <c r="A55" s="38" t="s">
        <v>66</v>
      </c>
      <c r="E55" s="39" t="s">
        <v>1176</v>
      </c>
    </row>
    <row r="56" spans="1:5" ht="38.25">
      <c r="A56" t="s">
        <v>67</v>
      </c>
      <c r="E56" s="37" t="s">
        <v>844</v>
      </c>
    </row>
    <row r="57" spans="1:16" ht="25.5">
      <c r="A57" s="26" t="s">
        <v>59</v>
      </c>
      <c s="31" t="s">
        <v>72</v>
      </c>
      <c s="31" t="s">
        <v>1186</v>
      </c>
      <c s="26" t="s">
        <v>62</v>
      </c>
      <c s="32" t="s">
        <v>1187</v>
      </c>
      <c s="33" t="s">
        <v>81</v>
      </c>
      <c s="34">
        <v>4</v>
      </c>
      <c s="35">
        <v>0</v>
      </c>
      <c s="35">
        <f>ROUND(ROUND(H57,2)*ROUND(G57,3),2)</f>
      </c>
      <c r="O57">
        <f>(I57*21)/100</f>
      </c>
      <c t="s">
        <v>33</v>
      </c>
    </row>
    <row r="58" spans="1:5" ht="12.75">
      <c r="A58" s="36" t="s">
        <v>65</v>
      </c>
      <c r="E58" s="37" t="s">
        <v>62</v>
      </c>
    </row>
    <row r="59" spans="1:5" ht="12.75">
      <c r="A59" s="38" t="s">
        <v>66</v>
      </c>
      <c r="E59" s="39" t="s">
        <v>1176</v>
      </c>
    </row>
    <row r="60" spans="1:5" ht="38.25">
      <c r="A60" t="s">
        <v>67</v>
      </c>
      <c r="E60" s="37" t="s">
        <v>844</v>
      </c>
    </row>
    <row r="61" spans="1:16" ht="25.5">
      <c r="A61" s="26" t="s">
        <v>59</v>
      </c>
      <c s="31" t="s">
        <v>75</v>
      </c>
      <c s="31" t="s">
        <v>1060</v>
      </c>
      <c s="26" t="s">
        <v>62</v>
      </c>
      <c s="32" t="s">
        <v>1061</v>
      </c>
      <c s="33" t="s">
        <v>81</v>
      </c>
      <c s="34">
        <v>6</v>
      </c>
      <c s="35">
        <v>0</v>
      </c>
      <c s="35">
        <f>ROUND(ROUND(H61,2)*ROUND(G61,3),2)</f>
      </c>
      <c r="O61">
        <f>(I61*21)/100</f>
      </c>
      <c t="s">
        <v>33</v>
      </c>
    </row>
    <row r="62" spans="1:5" ht="12.75">
      <c r="A62" s="36" t="s">
        <v>65</v>
      </c>
      <c r="E62" s="37" t="s">
        <v>62</v>
      </c>
    </row>
    <row r="63" spans="1:5" ht="12.75">
      <c r="A63" s="38" t="s">
        <v>66</v>
      </c>
      <c r="E63" s="39" t="s">
        <v>1176</v>
      </c>
    </row>
    <row r="64" spans="1:5" ht="38.25">
      <c r="A64" t="s">
        <v>67</v>
      </c>
      <c r="E64" s="37" t="s">
        <v>844</v>
      </c>
    </row>
    <row r="65" spans="1:16" ht="25.5">
      <c r="A65" s="26" t="s">
        <v>59</v>
      </c>
      <c s="31" t="s">
        <v>43</v>
      </c>
      <c s="31" t="s">
        <v>1188</v>
      </c>
      <c s="26" t="s">
        <v>62</v>
      </c>
      <c s="32" t="s">
        <v>1189</v>
      </c>
      <c s="33" t="s">
        <v>71</v>
      </c>
      <c s="34">
        <v>16</v>
      </c>
      <c s="35">
        <v>0</v>
      </c>
      <c s="35">
        <f>ROUND(ROUND(H65,2)*ROUND(G65,3),2)</f>
      </c>
      <c r="O65">
        <f>(I65*21)/100</f>
      </c>
      <c t="s">
        <v>33</v>
      </c>
    </row>
    <row r="66" spans="1:5" ht="12.75">
      <c r="A66" s="36" t="s">
        <v>65</v>
      </c>
      <c r="E66" s="37" t="s">
        <v>62</v>
      </c>
    </row>
    <row r="67" spans="1:5" ht="12.75">
      <c r="A67" s="38" t="s">
        <v>66</v>
      </c>
      <c r="E67" s="39" t="s">
        <v>1176</v>
      </c>
    </row>
    <row r="68" spans="1:5" ht="38.25">
      <c r="A68" t="s">
        <v>67</v>
      </c>
      <c r="E68" s="37" t="s">
        <v>853</v>
      </c>
    </row>
    <row r="69" spans="1:16" ht="12.75">
      <c r="A69" s="26" t="s">
        <v>59</v>
      </c>
      <c s="31" t="s">
        <v>47</v>
      </c>
      <c s="31" t="s">
        <v>854</v>
      </c>
      <c s="26" t="s">
        <v>62</v>
      </c>
      <c s="32" t="s">
        <v>855</v>
      </c>
      <c s="33" t="s">
        <v>71</v>
      </c>
      <c s="34">
        <v>40</v>
      </c>
      <c s="35">
        <v>0</v>
      </c>
      <c s="35">
        <f>ROUND(ROUND(H69,2)*ROUND(G69,3),2)</f>
      </c>
      <c r="O69">
        <f>(I69*21)/100</f>
      </c>
      <c t="s">
        <v>33</v>
      </c>
    </row>
    <row r="70" spans="1:5" ht="12.75">
      <c r="A70" s="36" t="s">
        <v>65</v>
      </c>
      <c r="E70" s="37" t="s">
        <v>62</v>
      </c>
    </row>
    <row r="71" spans="1:5" ht="12.75">
      <c r="A71" s="38" t="s">
        <v>66</v>
      </c>
      <c r="E71" s="39" t="s">
        <v>1176</v>
      </c>
    </row>
    <row r="72" spans="1:5" ht="38.25">
      <c r="A72" t="s">
        <v>67</v>
      </c>
      <c r="E72" s="37" t="s">
        <v>853</v>
      </c>
    </row>
    <row r="73" spans="1:16" ht="25.5">
      <c r="A73" s="26" t="s">
        <v>59</v>
      </c>
      <c s="31" t="s">
        <v>201</v>
      </c>
      <c s="31" t="s">
        <v>1190</v>
      </c>
      <c s="26" t="s">
        <v>62</v>
      </c>
      <c s="32" t="s">
        <v>1191</v>
      </c>
      <c s="33" t="s">
        <v>71</v>
      </c>
      <c s="34">
        <v>1126</v>
      </c>
      <c s="35">
        <v>0</v>
      </c>
      <c s="35">
        <f>ROUND(ROUND(H73,2)*ROUND(G73,3),2)</f>
      </c>
      <c r="O73">
        <f>(I73*21)/100</f>
      </c>
      <c t="s">
        <v>33</v>
      </c>
    </row>
    <row r="74" spans="1:5" ht="12.75">
      <c r="A74" s="36" t="s">
        <v>65</v>
      </c>
      <c r="E74" s="37" t="s">
        <v>62</v>
      </c>
    </row>
    <row r="75" spans="1:5" ht="12.75">
      <c r="A75" s="38" t="s">
        <v>66</v>
      </c>
      <c r="E75" s="39" t="s">
        <v>1176</v>
      </c>
    </row>
    <row r="76" spans="1:5" ht="38.25">
      <c r="A76" t="s">
        <v>67</v>
      </c>
      <c r="E76" s="37" t="s">
        <v>853</v>
      </c>
    </row>
    <row r="77" spans="1:16" ht="12.75">
      <c r="A77" s="26" t="s">
        <v>59</v>
      </c>
      <c s="31" t="s">
        <v>50</v>
      </c>
      <c s="31" t="s">
        <v>1192</v>
      </c>
      <c s="26" t="s">
        <v>62</v>
      </c>
      <c s="32" t="s">
        <v>1193</v>
      </c>
      <c s="33" t="s">
        <v>71</v>
      </c>
      <c s="34">
        <v>18</v>
      </c>
      <c s="35">
        <v>0</v>
      </c>
      <c s="35">
        <f>ROUND(ROUND(H77,2)*ROUND(G77,3),2)</f>
      </c>
      <c r="O77">
        <f>(I77*21)/100</f>
      </c>
      <c t="s">
        <v>33</v>
      </c>
    </row>
    <row r="78" spans="1:5" ht="12.75">
      <c r="A78" s="36" t="s">
        <v>65</v>
      </c>
      <c r="E78" s="37" t="s">
        <v>62</v>
      </c>
    </row>
    <row r="79" spans="1:5" ht="12.75">
      <c r="A79" s="38" t="s">
        <v>66</v>
      </c>
      <c r="E79" s="39" t="s">
        <v>1176</v>
      </c>
    </row>
    <row r="80" spans="1:5" ht="38.25">
      <c r="A80" t="s">
        <v>67</v>
      </c>
      <c r="E80" s="37" t="s">
        <v>853</v>
      </c>
    </row>
    <row r="81" spans="1:16" ht="12.75">
      <c r="A81" s="26" t="s">
        <v>59</v>
      </c>
      <c s="31" t="s">
        <v>52</v>
      </c>
      <c s="31" t="s">
        <v>1194</v>
      </c>
      <c s="26" t="s">
        <v>62</v>
      </c>
      <c s="32" t="s">
        <v>1195</v>
      </c>
      <c s="33" t="s">
        <v>71</v>
      </c>
      <c s="34">
        <v>29</v>
      </c>
      <c s="35">
        <v>0</v>
      </c>
      <c s="35">
        <f>ROUND(ROUND(H81,2)*ROUND(G81,3),2)</f>
      </c>
      <c r="O81">
        <f>(I81*21)/100</f>
      </c>
      <c t="s">
        <v>33</v>
      </c>
    </row>
    <row r="82" spans="1:5" ht="12.75">
      <c r="A82" s="36" t="s">
        <v>65</v>
      </c>
      <c r="E82" s="37" t="s">
        <v>62</v>
      </c>
    </row>
    <row r="83" spans="1:5" ht="12.75">
      <c r="A83" s="38" t="s">
        <v>66</v>
      </c>
      <c r="E83" s="39" t="s">
        <v>1176</v>
      </c>
    </row>
    <row r="84" spans="1:5" ht="89.25">
      <c r="A84" t="s">
        <v>67</v>
      </c>
      <c r="E84" s="37" t="s">
        <v>680</v>
      </c>
    </row>
    <row r="85" spans="1:16" ht="25.5">
      <c r="A85" s="26" t="s">
        <v>59</v>
      </c>
      <c s="31" t="s">
        <v>231</v>
      </c>
      <c s="31" t="s">
        <v>1196</v>
      </c>
      <c s="26" t="s">
        <v>62</v>
      </c>
      <c s="32" t="s">
        <v>1197</v>
      </c>
      <c s="33" t="s">
        <v>71</v>
      </c>
      <c s="34">
        <v>20</v>
      </c>
      <c s="35">
        <v>0</v>
      </c>
      <c s="35">
        <f>ROUND(ROUND(H85,2)*ROUND(G85,3),2)</f>
      </c>
      <c r="O85">
        <f>(I85*21)/100</f>
      </c>
      <c t="s">
        <v>33</v>
      </c>
    </row>
    <row r="86" spans="1:5" ht="12.75">
      <c r="A86" s="36" t="s">
        <v>65</v>
      </c>
      <c r="E86" s="37" t="s">
        <v>62</v>
      </c>
    </row>
    <row r="87" spans="1:5" ht="12.75">
      <c r="A87" s="38" t="s">
        <v>66</v>
      </c>
      <c r="E87" s="39" t="s">
        <v>1176</v>
      </c>
    </row>
    <row r="88" spans="1:5" ht="38.25">
      <c r="A88" t="s">
        <v>67</v>
      </c>
      <c r="E88" s="37" t="s">
        <v>853</v>
      </c>
    </row>
    <row r="89" spans="1:18" ht="12.75" customHeight="1">
      <c r="A89" s="6" t="s">
        <v>56</v>
      </c>
      <c s="6"/>
      <c s="41" t="s">
        <v>706</v>
      </c>
      <c s="6"/>
      <c s="29" t="s">
        <v>1077</v>
      </c>
      <c s="6"/>
      <c s="6"/>
      <c s="6"/>
      <c s="42">
        <f>0+Q89</f>
      </c>
      <c r="O89">
        <f>0+R89</f>
      </c>
      <c r="Q89">
        <f>0+I90+I94+I98+I102</f>
      </c>
      <c>
        <f>0+O90+O94+O98+O102</f>
      </c>
    </row>
    <row r="90" spans="1:16" ht="12.75">
      <c r="A90" s="26" t="s">
        <v>59</v>
      </c>
      <c s="31" t="s">
        <v>78</v>
      </c>
      <c s="31" t="s">
        <v>1198</v>
      </c>
      <c s="26" t="s">
        <v>62</v>
      </c>
      <c s="32" t="s">
        <v>1199</v>
      </c>
      <c s="33" t="s">
        <v>81</v>
      </c>
      <c s="34">
        <v>1</v>
      </c>
      <c s="35">
        <v>0</v>
      </c>
      <c s="35">
        <f>ROUND(ROUND(H90,2)*ROUND(G90,3),2)</f>
      </c>
      <c r="O90">
        <f>(I90*21)/100</f>
      </c>
      <c t="s">
        <v>33</v>
      </c>
    </row>
    <row r="91" spans="1:5" ht="12.75">
      <c r="A91" s="36" t="s">
        <v>65</v>
      </c>
      <c r="E91" s="37" t="s">
        <v>62</v>
      </c>
    </row>
    <row r="92" spans="1:5" ht="12.75">
      <c r="A92" s="38" t="s">
        <v>66</v>
      </c>
      <c r="E92" s="39" t="s">
        <v>1176</v>
      </c>
    </row>
    <row r="93" spans="1:5" ht="63.75">
      <c r="A93" t="s">
        <v>67</v>
      </c>
      <c r="E93" s="37" t="s">
        <v>1200</v>
      </c>
    </row>
    <row r="94" spans="1:16" ht="25.5">
      <c r="A94" s="26" t="s">
        <v>59</v>
      </c>
      <c s="31" t="s">
        <v>82</v>
      </c>
      <c s="31" t="s">
        <v>1201</v>
      </c>
      <c s="26" t="s">
        <v>62</v>
      </c>
      <c s="32" t="s">
        <v>1202</v>
      </c>
      <c s="33" t="s">
        <v>81</v>
      </c>
      <c s="34">
        <v>1</v>
      </c>
      <c s="35">
        <v>0</v>
      </c>
      <c s="35">
        <f>ROUND(ROUND(H94,2)*ROUND(G94,3),2)</f>
      </c>
      <c r="O94">
        <f>(I94*21)/100</f>
      </c>
      <c t="s">
        <v>33</v>
      </c>
    </row>
    <row r="95" spans="1:5" ht="12.75">
      <c r="A95" s="36" t="s">
        <v>65</v>
      </c>
      <c r="E95" s="37" t="s">
        <v>62</v>
      </c>
    </row>
    <row r="96" spans="1:5" ht="12.75">
      <c r="A96" s="38" t="s">
        <v>66</v>
      </c>
      <c r="E96" s="39" t="s">
        <v>1176</v>
      </c>
    </row>
    <row r="97" spans="1:5" ht="63.75">
      <c r="A97" t="s">
        <v>67</v>
      </c>
      <c r="E97" s="37" t="s">
        <v>1200</v>
      </c>
    </row>
    <row r="98" spans="1:16" ht="38.25">
      <c r="A98" s="26" t="s">
        <v>59</v>
      </c>
      <c s="31" t="s">
        <v>155</v>
      </c>
      <c s="31" t="s">
        <v>1203</v>
      </c>
      <c s="26" t="s">
        <v>62</v>
      </c>
      <c s="32" t="s">
        <v>1204</v>
      </c>
      <c s="33" t="s">
        <v>81</v>
      </c>
      <c s="34">
        <v>1</v>
      </c>
      <c s="35">
        <v>0</v>
      </c>
      <c s="35">
        <f>ROUND(ROUND(H98,2)*ROUND(G98,3),2)</f>
      </c>
      <c r="O98">
        <f>(I98*21)/100</f>
      </c>
      <c t="s">
        <v>33</v>
      </c>
    </row>
    <row r="99" spans="1:5" ht="12.75">
      <c r="A99" s="36" t="s">
        <v>65</v>
      </c>
      <c r="E99" s="37" t="s">
        <v>62</v>
      </c>
    </row>
    <row r="100" spans="1:5" ht="12.75">
      <c r="A100" s="38" t="s">
        <v>66</v>
      </c>
      <c r="E100" s="39" t="s">
        <v>1176</v>
      </c>
    </row>
    <row r="101" spans="1:5" ht="76.5">
      <c r="A101" t="s">
        <v>67</v>
      </c>
      <c r="E101" s="37" t="s">
        <v>1205</v>
      </c>
    </row>
    <row r="102" spans="1:16" ht="38.25">
      <c r="A102" s="26" t="s">
        <v>59</v>
      </c>
      <c s="31" t="s">
        <v>158</v>
      </c>
      <c s="31" t="s">
        <v>1206</v>
      </c>
      <c s="26" t="s">
        <v>62</v>
      </c>
      <c s="32" t="s">
        <v>1207</v>
      </c>
      <c s="33" t="s">
        <v>81</v>
      </c>
      <c s="34">
        <v>1</v>
      </c>
      <c s="35">
        <v>0</v>
      </c>
      <c s="35">
        <f>ROUND(ROUND(H102,2)*ROUND(G102,3),2)</f>
      </c>
      <c r="O102">
        <f>(I102*21)/100</f>
      </c>
      <c t="s">
        <v>33</v>
      </c>
    </row>
    <row r="103" spans="1:5" ht="12.75">
      <c r="A103" s="36" t="s">
        <v>65</v>
      </c>
      <c r="E103" s="37" t="s">
        <v>62</v>
      </c>
    </row>
    <row r="104" spans="1:5" ht="12.75">
      <c r="A104" s="38" t="s">
        <v>66</v>
      </c>
      <c r="E104" s="39" t="s">
        <v>1176</v>
      </c>
    </row>
    <row r="105" spans="1:5" ht="76.5">
      <c r="A105" t="s">
        <v>67</v>
      </c>
      <c r="E105" s="37" t="s">
        <v>1205</v>
      </c>
    </row>
    <row r="106" spans="1:18" ht="12.75" customHeight="1">
      <c r="A106" s="6" t="s">
        <v>56</v>
      </c>
      <c s="6"/>
      <c s="41" t="s">
        <v>719</v>
      </c>
      <c s="6"/>
      <c s="29" t="s">
        <v>856</v>
      </c>
      <c s="6"/>
      <c s="6"/>
      <c s="6"/>
      <c s="42">
        <f>0+Q106</f>
      </c>
      <c r="O106">
        <f>0+R106</f>
      </c>
      <c r="Q106">
        <f>0+I107+I111+I115+I119+I123+I127</f>
      </c>
      <c>
        <f>0+O107+O111+O115+O119+O123+O127</f>
      </c>
    </row>
    <row r="107" spans="1:16" ht="12.75">
      <c r="A107" s="26" t="s">
        <v>59</v>
      </c>
      <c s="31" t="s">
        <v>39</v>
      </c>
      <c s="31" t="s">
        <v>1208</v>
      </c>
      <c s="26" t="s">
        <v>62</v>
      </c>
      <c s="32" t="s">
        <v>1209</v>
      </c>
      <c s="33" t="s">
        <v>81</v>
      </c>
      <c s="34">
        <v>2</v>
      </c>
      <c s="35">
        <v>0</v>
      </c>
      <c s="35">
        <f>ROUND(ROUND(H107,2)*ROUND(G107,3),2)</f>
      </c>
      <c r="O107">
        <f>(I107*21)/100</f>
      </c>
      <c t="s">
        <v>33</v>
      </c>
    </row>
    <row r="108" spans="1:5" ht="12.75">
      <c r="A108" s="36" t="s">
        <v>65</v>
      </c>
      <c r="E108" s="37" t="s">
        <v>62</v>
      </c>
    </row>
    <row r="109" spans="1:5" ht="12.75">
      <c r="A109" s="38" t="s">
        <v>66</v>
      </c>
      <c r="E109" s="39" t="s">
        <v>1176</v>
      </c>
    </row>
    <row r="110" spans="1:5" ht="63.75">
      <c r="A110" t="s">
        <v>67</v>
      </c>
      <c r="E110" s="37" t="s">
        <v>1210</v>
      </c>
    </row>
    <row r="111" spans="1:16" ht="25.5">
      <c r="A111" s="26" t="s">
        <v>59</v>
      </c>
      <c s="31" t="s">
        <v>85</v>
      </c>
      <c s="31" t="s">
        <v>1211</v>
      </c>
      <c s="26" t="s">
        <v>62</v>
      </c>
      <c s="32" t="s">
        <v>1212</v>
      </c>
      <c s="33" t="s">
        <v>81</v>
      </c>
      <c s="34">
        <v>1</v>
      </c>
      <c s="35">
        <v>0</v>
      </c>
      <c s="35">
        <f>ROUND(ROUND(H111,2)*ROUND(G111,3),2)</f>
      </c>
      <c r="O111">
        <f>(I111*21)/100</f>
      </c>
      <c t="s">
        <v>33</v>
      </c>
    </row>
    <row r="112" spans="1:5" ht="12.75">
      <c r="A112" s="36" t="s">
        <v>65</v>
      </c>
      <c r="E112" s="37" t="s">
        <v>62</v>
      </c>
    </row>
    <row r="113" spans="1:5" ht="12.75">
      <c r="A113" s="38" t="s">
        <v>66</v>
      </c>
      <c r="E113" s="39" t="s">
        <v>1176</v>
      </c>
    </row>
    <row r="114" spans="1:5" ht="140.25">
      <c r="A114" t="s">
        <v>67</v>
      </c>
      <c r="E114" s="37" t="s">
        <v>1213</v>
      </c>
    </row>
    <row r="115" spans="1:16" ht="25.5">
      <c r="A115" s="26" t="s">
        <v>59</v>
      </c>
      <c s="31" t="s">
        <v>88</v>
      </c>
      <c s="31" t="s">
        <v>1214</v>
      </c>
      <c s="26" t="s">
        <v>62</v>
      </c>
      <c s="32" t="s">
        <v>1215</v>
      </c>
      <c s="33" t="s">
        <v>81</v>
      </c>
      <c s="34">
        <v>1</v>
      </c>
      <c s="35">
        <v>0</v>
      </c>
      <c s="35">
        <f>ROUND(ROUND(H115,2)*ROUND(G115,3),2)</f>
      </c>
      <c r="O115">
        <f>(I115*21)/100</f>
      </c>
      <c t="s">
        <v>33</v>
      </c>
    </row>
    <row r="116" spans="1:5" ht="12.75">
      <c r="A116" s="36" t="s">
        <v>65</v>
      </c>
      <c r="E116" s="37" t="s">
        <v>62</v>
      </c>
    </row>
    <row r="117" spans="1:5" ht="12.75">
      <c r="A117" s="38" t="s">
        <v>66</v>
      </c>
      <c r="E117" s="39" t="s">
        <v>1176</v>
      </c>
    </row>
    <row r="118" spans="1:5" ht="102">
      <c r="A118" t="s">
        <v>67</v>
      </c>
      <c r="E118" s="37" t="s">
        <v>1216</v>
      </c>
    </row>
    <row r="119" spans="1:16" ht="12.75">
      <c r="A119" s="26" t="s">
        <v>59</v>
      </c>
      <c s="31" t="s">
        <v>91</v>
      </c>
      <c s="31" t="s">
        <v>1217</v>
      </c>
      <c s="26" t="s">
        <v>62</v>
      </c>
      <c s="32" t="s">
        <v>1218</v>
      </c>
      <c s="33" t="s">
        <v>81</v>
      </c>
      <c s="34">
        <v>2</v>
      </c>
      <c s="35">
        <v>0</v>
      </c>
      <c s="35">
        <f>ROUND(ROUND(H119,2)*ROUND(G119,3),2)</f>
      </c>
      <c r="O119">
        <f>(I119*21)/100</f>
      </c>
      <c t="s">
        <v>33</v>
      </c>
    </row>
    <row r="120" spans="1:5" ht="12.75">
      <c r="A120" s="36" t="s">
        <v>65</v>
      </c>
      <c r="E120" s="37" t="s">
        <v>62</v>
      </c>
    </row>
    <row r="121" spans="1:5" ht="12.75">
      <c r="A121" s="38" t="s">
        <v>66</v>
      </c>
      <c r="E121" s="39" t="s">
        <v>1176</v>
      </c>
    </row>
    <row r="122" spans="1:5" ht="63.75">
      <c r="A122" t="s">
        <v>67</v>
      </c>
      <c r="E122" s="37" t="s">
        <v>1210</v>
      </c>
    </row>
    <row r="123" spans="1:16" ht="12.75">
      <c r="A123" s="26" t="s">
        <v>59</v>
      </c>
      <c s="31" t="s">
        <v>94</v>
      </c>
      <c s="31" t="s">
        <v>1219</v>
      </c>
      <c s="26" t="s">
        <v>62</v>
      </c>
      <c s="32" t="s">
        <v>1220</v>
      </c>
      <c s="33" t="s">
        <v>81</v>
      </c>
      <c s="34">
        <v>2</v>
      </c>
      <c s="35">
        <v>0</v>
      </c>
      <c s="35">
        <f>ROUND(ROUND(H123,2)*ROUND(G123,3),2)</f>
      </c>
      <c r="O123">
        <f>(I123*21)/100</f>
      </c>
      <c t="s">
        <v>33</v>
      </c>
    </row>
    <row r="124" spans="1:5" ht="12.75">
      <c r="A124" s="36" t="s">
        <v>65</v>
      </c>
      <c r="E124" s="37" t="s">
        <v>62</v>
      </c>
    </row>
    <row r="125" spans="1:5" ht="12.75">
      <c r="A125" s="38" t="s">
        <v>66</v>
      </c>
      <c r="E125" s="39" t="s">
        <v>1176</v>
      </c>
    </row>
    <row r="126" spans="1:5" ht="63.75">
      <c r="A126" t="s">
        <v>67</v>
      </c>
      <c r="E126" s="37" t="s">
        <v>1210</v>
      </c>
    </row>
    <row r="127" spans="1:16" ht="12.75">
      <c r="A127" s="26" t="s">
        <v>59</v>
      </c>
      <c s="31" t="s">
        <v>161</v>
      </c>
      <c s="31" t="s">
        <v>1221</v>
      </c>
      <c s="26" t="s">
        <v>62</v>
      </c>
      <c s="32" t="s">
        <v>1222</v>
      </c>
      <c s="33" t="s">
        <v>81</v>
      </c>
      <c s="34">
        <v>1</v>
      </c>
      <c s="35">
        <v>0</v>
      </c>
      <c s="35">
        <f>ROUND(ROUND(H127,2)*ROUND(G127,3),2)</f>
      </c>
      <c r="O127">
        <f>(I127*21)/100</f>
      </c>
      <c t="s">
        <v>33</v>
      </c>
    </row>
    <row r="128" spans="1:5" ht="12.75">
      <c r="A128" s="36" t="s">
        <v>65</v>
      </c>
      <c r="E128" s="37" t="s">
        <v>62</v>
      </c>
    </row>
    <row r="129" spans="1:5" ht="12.75">
      <c r="A129" s="38" t="s">
        <v>66</v>
      </c>
      <c r="E129" s="39" t="s">
        <v>1176</v>
      </c>
    </row>
    <row r="130" spans="1:5" ht="140.25">
      <c r="A130" t="s">
        <v>67</v>
      </c>
      <c r="E130" s="37" t="s">
        <v>1213</v>
      </c>
    </row>
    <row r="131" spans="1:18" ht="12.75" customHeight="1">
      <c r="A131" s="6" t="s">
        <v>56</v>
      </c>
      <c s="6"/>
      <c s="41" t="s">
        <v>439</v>
      </c>
      <c s="6"/>
      <c s="29" t="s">
        <v>918</v>
      </c>
      <c s="6"/>
      <c s="6"/>
      <c s="6"/>
      <c s="42">
        <f>0+Q131</f>
      </c>
      <c r="O131">
        <f>0+R131</f>
      </c>
      <c r="Q131">
        <f>0+I132+I136+I140+I144+I148+I152+I156+I160+I164+I168+I172+I176+I180+I184+I188+I192</f>
      </c>
      <c>
        <f>0+O132+O136+O140+O144+O148+O152+O156+O160+O164+O168+O172+O176+O180+O184+O188+O192</f>
      </c>
    </row>
    <row r="132" spans="1:16" ht="12.75">
      <c r="A132" s="26" t="s">
        <v>59</v>
      </c>
      <c s="31" t="s">
        <v>97</v>
      </c>
      <c s="31" t="s">
        <v>1223</v>
      </c>
      <c s="26" t="s">
        <v>62</v>
      </c>
      <c s="32" t="s">
        <v>1224</v>
      </c>
      <c s="33" t="s">
        <v>81</v>
      </c>
      <c s="34">
        <v>3</v>
      </c>
      <c s="35">
        <v>0</v>
      </c>
      <c s="35">
        <f>ROUND(ROUND(H132,2)*ROUND(G132,3),2)</f>
      </c>
      <c r="O132">
        <f>(I132*21)/100</f>
      </c>
      <c t="s">
        <v>33</v>
      </c>
    </row>
    <row r="133" spans="1:5" ht="12.75">
      <c r="A133" s="36" t="s">
        <v>65</v>
      </c>
      <c r="E133" s="37" t="s">
        <v>62</v>
      </c>
    </row>
    <row r="134" spans="1:5" ht="12.75">
      <c r="A134" s="38" t="s">
        <v>66</v>
      </c>
      <c r="E134" s="39" t="s">
        <v>1176</v>
      </c>
    </row>
    <row r="135" spans="1:5" ht="51">
      <c r="A135" t="s">
        <v>67</v>
      </c>
      <c r="E135" s="37" t="s">
        <v>921</v>
      </c>
    </row>
    <row r="136" spans="1:16" ht="12.75">
      <c r="A136" s="26" t="s">
        <v>59</v>
      </c>
      <c s="31" t="s">
        <v>100</v>
      </c>
      <c s="31" t="s">
        <v>1225</v>
      </c>
      <c s="26" t="s">
        <v>62</v>
      </c>
      <c s="32" t="s">
        <v>1226</v>
      </c>
      <c s="33" t="s">
        <v>81</v>
      </c>
      <c s="34">
        <v>1</v>
      </c>
      <c s="35">
        <v>0</v>
      </c>
      <c s="35">
        <f>ROUND(ROUND(H136,2)*ROUND(G136,3),2)</f>
      </c>
      <c r="O136">
        <f>(I136*21)/100</f>
      </c>
      <c t="s">
        <v>33</v>
      </c>
    </row>
    <row r="137" spans="1:5" ht="12.75">
      <c r="A137" s="36" t="s">
        <v>65</v>
      </c>
      <c r="E137" s="37" t="s">
        <v>62</v>
      </c>
    </row>
    <row r="138" spans="1:5" ht="12.75">
      <c r="A138" s="38" t="s">
        <v>66</v>
      </c>
      <c r="E138" s="39" t="s">
        <v>1176</v>
      </c>
    </row>
    <row r="139" spans="1:5" ht="51">
      <c r="A139" t="s">
        <v>67</v>
      </c>
      <c r="E139" s="37" t="s">
        <v>921</v>
      </c>
    </row>
    <row r="140" spans="1:16" ht="12.75">
      <c r="A140" s="26" t="s">
        <v>59</v>
      </c>
      <c s="31" t="s">
        <v>103</v>
      </c>
      <c s="31" t="s">
        <v>1227</v>
      </c>
      <c s="26" t="s">
        <v>62</v>
      </c>
      <c s="32" t="s">
        <v>1228</v>
      </c>
      <c s="33" t="s">
        <v>81</v>
      </c>
      <c s="34">
        <v>2</v>
      </c>
      <c s="35">
        <v>0</v>
      </c>
      <c s="35">
        <f>ROUND(ROUND(H140,2)*ROUND(G140,3),2)</f>
      </c>
      <c r="O140">
        <f>(I140*21)/100</f>
      </c>
      <c t="s">
        <v>33</v>
      </c>
    </row>
    <row r="141" spans="1:5" ht="12.75">
      <c r="A141" s="36" t="s">
        <v>65</v>
      </c>
      <c r="E141" s="37" t="s">
        <v>62</v>
      </c>
    </row>
    <row r="142" spans="1:5" ht="12.75">
      <c r="A142" s="38" t="s">
        <v>66</v>
      </c>
      <c r="E142" s="39" t="s">
        <v>1176</v>
      </c>
    </row>
    <row r="143" spans="1:5" ht="51">
      <c r="A143" t="s">
        <v>67</v>
      </c>
      <c r="E143" s="37" t="s">
        <v>921</v>
      </c>
    </row>
    <row r="144" spans="1:16" ht="25.5">
      <c r="A144" s="26" t="s">
        <v>59</v>
      </c>
      <c s="31" t="s">
        <v>107</v>
      </c>
      <c s="31" t="s">
        <v>776</v>
      </c>
      <c s="26" t="s">
        <v>62</v>
      </c>
      <c s="32" t="s">
        <v>777</v>
      </c>
      <c s="33" t="s">
        <v>81</v>
      </c>
      <c s="34">
        <v>1</v>
      </c>
      <c s="35">
        <v>0</v>
      </c>
      <c s="35">
        <f>ROUND(ROUND(H144,2)*ROUND(G144,3),2)</f>
      </c>
      <c r="O144">
        <f>(I144*21)/100</f>
      </c>
      <c t="s">
        <v>33</v>
      </c>
    </row>
    <row r="145" spans="1:5" ht="12.75">
      <c r="A145" s="36" t="s">
        <v>65</v>
      </c>
      <c r="E145" s="37" t="s">
        <v>62</v>
      </c>
    </row>
    <row r="146" spans="1:5" ht="12.75">
      <c r="A146" s="38" t="s">
        <v>66</v>
      </c>
      <c r="E146" s="39" t="s">
        <v>1176</v>
      </c>
    </row>
    <row r="147" spans="1:5" ht="63.75">
      <c r="A147" t="s">
        <v>67</v>
      </c>
      <c r="E147" s="37" t="s">
        <v>924</v>
      </c>
    </row>
    <row r="148" spans="1:16" ht="38.25">
      <c r="A148" s="26" t="s">
        <v>59</v>
      </c>
      <c s="31" t="s">
        <v>110</v>
      </c>
      <c s="31" t="s">
        <v>780</v>
      </c>
      <c s="26" t="s">
        <v>62</v>
      </c>
      <c s="32" t="s">
        <v>781</v>
      </c>
      <c s="33" t="s">
        <v>81</v>
      </c>
      <c s="34">
        <v>4</v>
      </c>
      <c s="35">
        <v>0</v>
      </c>
      <c s="35">
        <f>ROUND(ROUND(H148,2)*ROUND(G148,3),2)</f>
      </c>
      <c r="O148">
        <f>(I148*21)/100</f>
      </c>
      <c t="s">
        <v>33</v>
      </c>
    </row>
    <row r="149" spans="1:5" ht="12.75">
      <c r="A149" s="36" t="s">
        <v>65</v>
      </c>
      <c r="E149" s="37" t="s">
        <v>62</v>
      </c>
    </row>
    <row r="150" spans="1:5" ht="12.75">
      <c r="A150" s="38" t="s">
        <v>66</v>
      </c>
      <c r="E150" s="39" t="s">
        <v>1176</v>
      </c>
    </row>
    <row r="151" spans="1:5" ht="63.75">
      <c r="A151" t="s">
        <v>67</v>
      </c>
      <c r="E151" s="37" t="s">
        <v>924</v>
      </c>
    </row>
    <row r="152" spans="1:16" ht="25.5">
      <c r="A152" s="26" t="s">
        <v>59</v>
      </c>
      <c s="31" t="s">
        <v>113</v>
      </c>
      <c s="31" t="s">
        <v>338</v>
      </c>
      <c s="26" t="s">
        <v>62</v>
      </c>
      <c s="32" t="s">
        <v>339</v>
      </c>
      <c s="33" t="s">
        <v>81</v>
      </c>
      <c s="34">
        <v>1</v>
      </c>
      <c s="35">
        <v>0</v>
      </c>
      <c s="35">
        <f>ROUND(ROUND(H152,2)*ROUND(G152,3),2)</f>
      </c>
      <c r="O152">
        <f>(I152*21)/100</f>
      </c>
      <c t="s">
        <v>33</v>
      </c>
    </row>
    <row r="153" spans="1:5" ht="12.75">
      <c r="A153" s="36" t="s">
        <v>65</v>
      </c>
      <c r="E153" s="37" t="s">
        <v>62</v>
      </c>
    </row>
    <row r="154" spans="1:5" ht="12.75">
      <c r="A154" s="38" t="s">
        <v>66</v>
      </c>
      <c r="E154" s="39" t="s">
        <v>1176</v>
      </c>
    </row>
    <row r="155" spans="1:5" ht="38.25">
      <c r="A155" t="s">
        <v>67</v>
      </c>
      <c r="E155" s="37" t="s">
        <v>925</v>
      </c>
    </row>
    <row r="156" spans="1:16" ht="12.75">
      <c r="A156" s="26" t="s">
        <v>59</v>
      </c>
      <c s="31" t="s">
        <v>116</v>
      </c>
      <c s="31" t="s">
        <v>1111</v>
      </c>
      <c s="26" t="s">
        <v>62</v>
      </c>
      <c s="32" t="s">
        <v>1112</v>
      </c>
      <c s="33" t="s">
        <v>81</v>
      </c>
      <c s="34">
        <v>29</v>
      </c>
      <c s="35">
        <v>0</v>
      </c>
      <c s="35">
        <f>ROUND(ROUND(H156,2)*ROUND(G156,3),2)</f>
      </c>
      <c r="O156">
        <f>(I156*21)/100</f>
      </c>
      <c t="s">
        <v>33</v>
      </c>
    </row>
    <row r="157" spans="1:5" ht="12.75">
      <c r="A157" s="36" t="s">
        <v>65</v>
      </c>
      <c r="E157" s="37" t="s">
        <v>62</v>
      </c>
    </row>
    <row r="158" spans="1:5" ht="12.75">
      <c r="A158" s="38" t="s">
        <v>66</v>
      </c>
      <c r="E158" s="39" t="s">
        <v>1176</v>
      </c>
    </row>
    <row r="159" spans="1:5" ht="38.25">
      <c r="A159" t="s">
        <v>67</v>
      </c>
      <c r="E159" s="37" t="s">
        <v>1039</v>
      </c>
    </row>
    <row r="160" spans="1:16" ht="12.75">
      <c r="A160" s="26" t="s">
        <v>59</v>
      </c>
      <c s="31" t="s">
        <v>119</v>
      </c>
      <c s="31" t="s">
        <v>1229</v>
      </c>
      <c s="26" t="s">
        <v>62</v>
      </c>
      <c s="32" t="s">
        <v>1230</v>
      </c>
      <c s="33" t="s">
        <v>81</v>
      </c>
      <c s="34">
        <v>11</v>
      </c>
      <c s="35">
        <v>0</v>
      </c>
      <c s="35">
        <f>ROUND(ROUND(H160,2)*ROUND(G160,3),2)</f>
      </c>
      <c r="O160">
        <f>(I160*21)/100</f>
      </c>
      <c t="s">
        <v>33</v>
      </c>
    </row>
    <row r="161" spans="1:5" ht="12.75">
      <c r="A161" s="36" t="s">
        <v>65</v>
      </c>
      <c r="E161" s="37" t="s">
        <v>62</v>
      </c>
    </row>
    <row r="162" spans="1:5" ht="12.75">
      <c r="A162" s="38" t="s">
        <v>66</v>
      </c>
      <c r="E162" s="39" t="s">
        <v>1176</v>
      </c>
    </row>
    <row r="163" spans="1:5" ht="38.25">
      <c r="A163" t="s">
        <v>67</v>
      </c>
      <c r="E163" s="37" t="s">
        <v>1039</v>
      </c>
    </row>
    <row r="164" spans="1:16" ht="12.75">
      <c r="A164" s="26" t="s">
        <v>59</v>
      </c>
      <c s="31" t="s">
        <v>122</v>
      </c>
      <c s="31" t="s">
        <v>1231</v>
      </c>
      <c s="26" t="s">
        <v>62</v>
      </c>
      <c s="32" t="s">
        <v>1232</v>
      </c>
      <c s="33" t="s">
        <v>81</v>
      </c>
      <c s="34">
        <v>2</v>
      </c>
      <c s="35">
        <v>0</v>
      </c>
      <c s="35">
        <f>ROUND(ROUND(H164,2)*ROUND(G164,3),2)</f>
      </c>
      <c r="O164">
        <f>(I164*21)/100</f>
      </c>
      <c t="s">
        <v>33</v>
      </c>
    </row>
    <row r="165" spans="1:5" ht="12.75">
      <c r="A165" s="36" t="s">
        <v>65</v>
      </c>
      <c r="E165" s="37" t="s">
        <v>62</v>
      </c>
    </row>
    <row r="166" spans="1:5" ht="12.75">
      <c r="A166" s="38" t="s">
        <v>66</v>
      </c>
      <c r="E166" s="39" t="s">
        <v>1176</v>
      </c>
    </row>
    <row r="167" spans="1:5" ht="38.25">
      <c r="A167" t="s">
        <v>67</v>
      </c>
      <c r="E167" s="37" t="s">
        <v>1039</v>
      </c>
    </row>
    <row r="168" spans="1:16" ht="12.75">
      <c r="A168" s="26" t="s">
        <v>59</v>
      </c>
      <c s="31" t="s">
        <v>125</v>
      </c>
      <c s="31" t="s">
        <v>1113</v>
      </c>
      <c s="26" t="s">
        <v>62</v>
      </c>
      <c s="32" t="s">
        <v>1114</v>
      </c>
      <c s="33" t="s">
        <v>81</v>
      </c>
      <c s="34">
        <v>3</v>
      </c>
      <c s="35">
        <v>0</v>
      </c>
      <c s="35">
        <f>ROUND(ROUND(H168,2)*ROUND(G168,3),2)</f>
      </c>
      <c r="O168">
        <f>(I168*21)/100</f>
      </c>
      <c t="s">
        <v>33</v>
      </c>
    </row>
    <row r="169" spans="1:5" ht="12.75">
      <c r="A169" s="36" t="s">
        <v>65</v>
      </c>
      <c r="E169" s="37" t="s">
        <v>62</v>
      </c>
    </row>
    <row r="170" spans="1:5" ht="12.75">
      <c r="A170" s="38" t="s">
        <v>66</v>
      </c>
      <c r="E170" s="39" t="s">
        <v>1176</v>
      </c>
    </row>
    <row r="171" spans="1:5" ht="38.25">
      <c r="A171" t="s">
        <v>67</v>
      </c>
      <c r="E171" s="37" t="s">
        <v>1039</v>
      </c>
    </row>
    <row r="172" spans="1:16" ht="12.75">
      <c r="A172" s="26" t="s">
        <v>59</v>
      </c>
      <c s="31" t="s">
        <v>128</v>
      </c>
      <c s="31" t="s">
        <v>926</v>
      </c>
      <c s="26" t="s">
        <v>62</v>
      </c>
      <c s="32" t="s">
        <v>927</v>
      </c>
      <c s="33" t="s">
        <v>81</v>
      </c>
      <c s="34">
        <v>1</v>
      </c>
      <c s="35">
        <v>0</v>
      </c>
      <c s="35">
        <f>ROUND(ROUND(H172,2)*ROUND(G172,3),2)</f>
      </c>
      <c r="O172">
        <f>(I172*21)/100</f>
      </c>
      <c t="s">
        <v>33</v>
      </c>
    </row>
    <row r="173" spans="1:5" ht="12.75">
      <c r="A173" s="36" t="s">
        <v>65</v>
      </c>
      <c r="E173" s="37" t="s">
        <v>62</v>
      </c>
    </row>
    <row r="174" spans="1:5" ht="12.75">
      <c r="A174" s="38" t="s">
        <v>66</v>
      </c>
      <c r="E174" s="39" t="s">
        <v>1176</v>
      </c>
    </row>
    <row r="175" spans="1:5" ht="38.25">
      <c r="A175" t="s">
        <v>67</v>
      </c>
      <c r="E175" s="37" t="s">
        <v>928</v>
      </c>
    </row>
    <row r="176" spans="1:16" ht="12.75">
      <c r="A176" s="26" t="s">
        <v>59</v>
      </c>
      <c s="31" t="s">
        <v>131</v>
      </c>
      <c s="31" t="s">
        <v>784</v>
      </c>
      <c s="26" t="s">
        <v>62</v>
      </c>
      <c s="32" t="s">
        <v>785</v>
      </c>
      <c s="33" t="s">
        <v>204</v>
      </c>
      <c s="34">
        <v>72</v>
      </c>
      <c s="35">
        <v>0</v>
      </c>
      <c s="35">
        <f>ROUND(ROUND(H176,2)*ROUND(G176,3),2)</f>
      </c>
      <c r="O176">
        <f>(I176*21)/100</f>
      </c>
      <c t="s">
        <v>33</v>
      </c>
    </row>
    <row r="177" spans="1:5" ht="12.75">
      <c r="A177" s="36" t="s">
        <v>65</v>
      </c>
      <c r="E177" s="37" t="s">
        <v>62</v>
      </c>
    </row>
    <row r="178" spans="1:5" ht="12.75">
      <c r="A178" s="38" t="s">
        <v>66</v>
      </c>
      <c r="E178" s="39" t="s">
        <v>1176</v>
      </c>
    </row>
    <row r="179" spans="1:5" ht="38.25">
      <c r="A179" t="s">
        <v>67</v>
      </c>
      <c r="E179" s="37" t="s">
        <v>929</v>
      </c>
    </row>
    <row r="180" spans="1:16" ht="12.75">
      <c r="A180" s="26" t="s">
        <v>59</v>
      </c>
      <c s="31" t="s">
        <v>134</v>
      </c>
      <c s="31" t="s">
        <v>788</v>
      </c>
      <c s="26" t="s">
        <v>62</v>
      </c>
      <c s="32" t="s">
        <v>789</v>
      </c>
      <c s="33" t="s">
        <v>204</v>
      </c>
      <c s="34">
        <v>72</v>
      </c>
      <c s="35">
        <v>0</v>
      </c>
      <c s="35">
        <f>ROUND(ROUND(H180,2)*ROUND(G180,3),2)</f>
      </c>
      <c r="O180">
        <f>(I180*21)/100</f>
      </c>
      <c t="s">
        <v>33</v>
      </c>
    </row>
    <row r="181" spans="1:5" ht="12.75">
      <c r="A181" s="36" t="s">
        <v>65</v>
      </c>
      <c r="E181" s="37" t="s">
        <v>62</v>
      </c>
    </row>
    <row r="182" spans="1:5" ht="12.75">
      <c r="A182" s="38" t="s">
        <v>66</v>
      </c>
      <c r="E182" s="39" t="s">
        <v>1176</v>
      </c>
    </row>
    <row r="183" spans="1:5" ht="51">
      <c r="A183" t="s">
        <v>67</v>
      </c>
      <c r="E183" s="37" t="s">
        <v>1154</v>
      </c>
    </row>
    <row r="184" spans="1:16" ht="12.75">
      <c r="A184" s="26" t="s">
        <v>59</v>
      </c>
      <c s="31" t="s">
        <v>137</v>
      </c>
      <c s="31" t="s">
        <v>441</v>
      </c>
      <c s="26" t="s">
        <v>62</v>
      </c>
      <c s="32" t="s">
        <v>442</v>
      </c>
      <c s="33" t="s">
        <v>204</v>
      </c>
      <c s="34">
        <v>8</v>
      </c>
      <c s="35">
        <v>0</v>
      </c>
      <c s="35">
        <f>ROUND(ROUND(H184,2)*ROUND(G184,3),2)</f>
      </c>
      <c r="O184">
        <f>(I184*21)/100</f>
      </c>
      <c t="s">
        <v>33</v>
      </c>
    </row>
    <row r="185" spans="1:5" ht="12.75">
      <c r="A185" s="36" t="s">
        <v>65</v>
      </c>
      <c r="E185" s="37" t="s">
        <v>62</v>
      </c>
    </row>
    <row r="186" spans="1:5" ht="12.75">
      <c r="A186" s="38" t="s">
        <v>66</v>
      </c>
      <c r="E186" s="39" t="s">
        <v>1176</v>
      </c>
    </row>
    <row r="187" spans="1:5" ht="38.25">
      <c r="A187" t="s">
        <v>67</v>
      </c>
      <c r="E187" s="37" t="s">
        <v>931</v>
      </c>
    </row>
    <row r="188" spans="1:16" ht="12.75">
      <c r="A188" s="26" t="s">
        <v>59</v>
      </c>
      <c s="31" t="s">
        <v>140</v>
      </c>
      <c s="31" t="s">
        <v>795</v>
      </c>
      <c s="26" t="s">
        <v>62</v>
      </c>
      <c s="32" t="s">
        <v>796</v>
      </c>
      <c s="33" t="s">
        <v>204</v>
      </c>
      <c s="34">
        <v>40</v>
      </c>
      <c s="35">
        <v>0</v>
      </c>
      <c s="35">
        <f>ROUND(ROUND(H188,2)*ROUND(G188,3),2)</f>
      </c>
      <c r="O188">
        <f>(I188*21)/100</f>
      </c>
      <c t="s">
        <v>33</v>
      </c>
    </row>
    <row r="189" spans="1:5" ht="12.75">
      <c r="A189" s="36" t="s">
        <v>65</v>
      </c>
      <c r="E189" s="37" t="s">
        <v>62</v>
      </c>
    </row>
    <row r="190" spans="1:5" ht="12.75">
      <c r="A190" s="38" t="s">
        <v>66</v>
      </c>
      <c r="E190" s="39" t="s">
        <v>1176</v>
      </c>
    </row>
    <row r="191" spans="1:5" ht="38.25">
      <c r="A191" t="s">
        <v>67</v>
      </c>
      <c r="E191" s="37" t="s">
        <v>1233</v>
      </c>
    </row>
    <row r="192" spans="1:16" ht="12.75">
      <c r="A192" s="26" t="s">
        <v>59</v>
      </c>
      <c s="31" t="s">
        <v>164</v>
      </c>
      <c s="31" t="s">
        <v>932</v>
      </c>
      <c s="26" t="s">
        <v>62</v>
      </c>
      <c s="32" t="s">
        <v>933</v>
      </c>
      <c s="33" t="s">
        <v>934</v>
      </c>
      <c s="34">
        <v>1</v>
      </c>
      <c s="35">
        <v>0</v>
      </c>
      <c s="35">
        <f>ROUND(ROUND(H192,2)*ROUND(G192,3),2)</f>
      </c>
      <c r="O192">
        <f>(I192*21)/100</f>
      </c>
      <c t="s">
        <v>33</v>
      </c>
    </row>
    <row r="193" spans="1:5" ht="12.75">
      <c r="A193" s="36" t="s">
        <v>65</v>
      </c>
      <c r="E193" s="37" t="s">
        <v>62</v>
      </c>
    </row>
    <row r="194" spans="1:5" ht="12.75">
      <c r="A194" s="38" t="s">
        <v>66</v>
      </c>
      <c r="E194" s="39" t="s">
        <v>1176</v>
      </c>
    </row>
    <row r="195" spans="1:5" ht="140.25">
      <c r="A195" t="s">
        <v>67</v>
      </c>
      <c r="E195" s="37" t="s">
        <v>935</v>
      </c>
    </row>
    <row r="196" spans="1:18" ht="12.75" customHeight="1">
      <c r="A196" s="6" t="s">
        <v>56</v>
      </c>
      <c s="6"/>
      <c s="41" t="s">
        <v>936</v>
      </c>
      <c s="6"/>
      <c s="29" t="s">
        <v>937</v>
      </c>
      <c s="6"/>
      <c s="6"/>
      <c s="6"/>
      <c s="42">
        <f>0+Q196</f>
      </c>
      <c r="O196">
        <f>0+R196</f>
      </c>
      <c r="Q196">
        <f>0+I197+I201</f>
      </c>
      <c>
        <f>0+O197+O201</f>
      </c>
    </row>
    <row r="197" spans="1:16" ht="12.75">
      <c r="A197" s="26" t="s">
        <v>59</v>
      </c>
      <c s="31" t="s">
        <v>143</v>
      </c>
      <c s="31" t="s">
        <v>957</v>
      </c>
      <c s="26" t="s">
        <v>62</v>
      </c>
      <c s="32" t="s">
        <v>958</v>
      </c>
      <c s="33" t="s">
        <v>81</v>
      </c>
      <c s="34">
        <v>50</v>
      </c>
      <c s="35">
        <v>0</v>
      </c>
      <c s="35">
        <f>ROUND(ROUND(H197,2)*ROUND(G197,3),2)</f>
      </c>
      <c r="O197">
        <f>(I197*21)/100</f>
      </c>
      <c t="s">
        <v>33</v>
      </c>
    </row>
    <row r="198" spans="1:5" ht="12.75">
      <c r="A198" s="36" t="s">
        <v>65</v>
      </c>
      <c r="E198" s="37" t="s">
        <v>62</v>
      </c>
    </row>
    <row r="199" spans="1:5" ht="12.75">
      <c r="A199" s="38" t="s">
        <v>66</v>
      </c>
      <c r="E199" s="39" t="s">
        <v>1176</v>
      </c>
    </row>
    <row r="200" spans="1:5" ht="38.25">
      <c r="A200" t="s">
        <v>67</v>
      </c>
      <c r="E200" s="37" t="s">
        <v>956</v>
      </c>
    </row>
    <row r="201" spans="1:16" ht="12.75">
      <c r="A201" s="26" t="s">
        <v>59</v>
      </c>
      <c s="31" t="s">
        <v>146</v>
      </c>
      <c s="31" t="s">
        <v>959</v>
      </c>
      <c s="26" t="s">
        <v>62</v>
      </c>
      <c s="32" t="s">
        <v>960</v>
      </c>
      <c s="33" t="s">
        <v>81</v>
      </c>
      <c s="34">
        <v>25</v>
      </c>
      <c s="35">
        <v>0</v>
      </c>
      <c s="35">
        <f>ROUND(ROUND(H201,2)*ROUND(G201,3),2)</f>
      </c>
      <c r="O201">
        <f>(I201*21)/100</f>
      </c>
      <c t="s">
        <v>33</v>
      </c>
    </row>
    <row r="202" spans="1:5" ht="12.75">
      <c r="A202" s="36" t="s">
        <v>65</v>
      </c>
      <c r="E202" s="37" t="s">
        <v>62</v>
      </c>
    </row>
    <row r="203" spans="1:5" ht="12.75">
      <c r="A203" s="38" t="s">
        <v>66</v>
      </c>
      <c r="E203" s="39" t="s">
        <v>1176</v>
      </c>
    </row>
    <row r="204" spans="1:5" ht="38.25">
      <c r="A204" t="s">
        <v>67</v>
      </c>
      <c r="E204" s="37" t="s">
        <v>956</v>
      </c>
    </row>
    <row r="205" spans="1:18" ht="12.75" customHeight="1">
      <c r="A205" s="6" t="s">
        <v>56</v>
      </c>
      <c s="6"/>
      <c s="41" t="s">
        <v>967</v>
      </c>
      <c s="6"/>
      <c s="29" t="s">
        <v>968</v>
      </c>
      <c s="6"/>
      <c s="6"/>
      <c s="6"/>
      <c s="42">
        <f>0+Q205</f>
      </c>
      <c r="O205">
        <f>0+R205</f>
      </c>
      <c r="Q205">
        <f>0+I206+I210</f>
      </c>
      <c>
        <f>0+O206+O210</f>
      </c>
    </row>
    <row r="206" spans="1:16" ht="38.25">
      <c r="A206" s="26" t="s">
        <v>59</v>
      </c>
      <c s="31" t="s">
        <v>149</v>
      </c>
      <c s="31" t="s">
        <v>969</v>
      </c>
      <c s="26" t="s">
        <v>62</v>
      </c>
      <c s="32" t="s">
        <v>970</v>
      </c>
      <c s="33" t="s">
        <v>971</v>
      </c>
      <c s="34">
        <v>0.2</v>
      </c>
      <c s="35">
        <v>0</v>
      </c>
      <c s="35">
        <f>ROUND(ROUND(H206,2)*ROUND(G206,3),2)</f>
      </c>
      <c r="O206">
        <f>(I206*21)/100</f>
      </c>
      <c t="s">
        <v>33</v>
      </c>
    </row>
    <row r="207" spans="1:5" ht="12.75">
      <c r="A207" s="36" t="s">
        <v>65</v>
      </c>
      <c r="E207" s="37" t="s">
        <v>62</v>
      </c>
    </row>
    <row r="208" spans="1:5" ht="12.75">
      <c r="A208" s="38" t="s">
        <v>66</v>
      </c>
      <c r="E208" s="39" t="s">
        <v>1176</v>
      </c>
    </row>
    <row r="209" spans="1:5" ht="102">
      <c r="A209" t="s">
        <v>67</v>
      </c>
      <c r="E209" s="37" t="s">
        <v>972</v>
      </c>
    </row>
    <row r="210" spans="1:16" ht="25.5">
      <c r="A210" s="26" t="s">
        <v>59</v>
      </c>
      <c s="31" t="s">
        <v>152</v>
      </c>
      <c s="31" t="s">
        <v>973</v>
      </c>
      <c s="26" t="s">
        <v>62</v>
      </c>
      <c s="32" t="s">
        <v>974</v>
      </c>
      <c s="33" t="s">
        <v>971</v>
      </c>
      <c s="34">
        <v>0.01</v>
      </c>
      <c s="35">
        <v>0</v>
      </c>
      <c s="35">
        <f>ROUND(ROUND(H210,2)*ROUND(G210,3),2)</f>
      </c>
      <c r="O210">
        <f>(I210*21)/100</f>
      </c>
      <c t="s">
        <v>33</v>
      </c>
    </row>
    <row r="211" spans="1:5" ht="12.75">
      <c r="A211" s="36" t="s">
        <v>65</v>
      </c>
      <c r="E211" s="37" t="s">
        <v>62</v>
      </c>
    </row>
    <row r="212" spans="1:5" ht="12.75">
      <c r="A212" s="38" t="s">
        <v>66</v>
      </c>
      <c r="E212" s="39" t="s">
        <v>1176</v>
      </c>
    </row>
    <row r="213" spans="1:5" ht="102">
      <c r="A213" t="s">
        <v>67</v>
      </c>
      <c r="E213" s="37" t="s">
        <v>972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0+O11+O16+O25+O50+O63+O68</f>
      </c>
      <c t="s">
        <v>32</v>
      </c>
    </row>
    <row r="3" spans="1:16" ht="15" customHeight="1">
      <c r="A3" t="s">
        <v>12</v>
      </c>
      <c s="12" t="s">
        <v>14</v>
      </c>
      <c s="13" t="s">
        <v>15</v>
      </c>
      <c s="1"/>
      <c s="14" t="s">
        <v>16</v>
      </c>
      <c s="1"/>
      <c s="9"/>
      <c s="8" t="s">
        <v>1234</v>
      </c>
      <c s="43">
        <f>0+I11+I16+I25+I50+I63+I68</f>
      </c>
      <c r="O3" t="s">
        <v>29</v>
      </c>
      <c t="s">
        <v>33</v>
      </c>
    </row>
    <row r="4" spans="1:16" ht="15" customHeight="1">
      <c r="A4" t="s">
        <v>17</v>
      </c>
      <c s="12" t="s">
        <v>18</v>
      </c>
      <c s="13" t="s">
        <v>19</v>
      </c>
      <c s="1"/>
      <c s="14" t="s">
        <v>20</v>
      </c>
      <c s="1"/>
      <c s="1"/>
      <c s="11"/>
      <c s="11"/>
      <c r="O4" t="s">
        <v>30</v>
      </c>
      <c t="s">
        <v>33</v>
      </c>
    </row>
    <row r="5" spans="1:16" ht="12.75" customHeight="1">
      <c r="A5" t="s">
        <v>21</v>
      </c>
      <c s="12" t="s">
        <v>18</v>
      </c>
      <c s="13" t="s">
        <v>640</v>
      </c>
      <c s="1"/>
      <c s="14" t="s">
        <v>641</v>
      </c>
      <c s="1"/>
      <c s="1"/>
      <c s="1"/>
      <c s="1"/>
      <c r="O5" t="s">
        <v>31</v>
      </c>
      <c t="s">
        <v>33</v>
      </c>
    </row>
    <row r="6" spans="1:9" ht="12.75" customHeight="1">
      <c r="A6" t="s">
        <v>24</v>
      </c>
      <c s="12" t="s">
        <v>18</v>
      </c>
      <c s="13" t="s">
        <v>1115</v>
      </c>
      <c s="1"/>
      <c s="14" t="s">
        <v>1116</v>
      </c>
      <c s="1"/>
      <c s="1"/>
      <c s="1"/>
      <c s="1"/>
    </row>
    <row r="7" spans="1:9" ht="12.75" customHeight="1">
      <c r="A7" t="s">
        <v>27</v>
      </c>
      <c s="16" t="s">
        <v>28</v>
      </c>
      <c s="17" t="s">
        <v>1234</v>
      </c>
      <c s="6"/>
      <c s="18" t="s">
        <v>1235</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1237</v>
      </c>
      <c s="27"/>
      <c s="29" t="s">
        <v>1238</v>
      </c>
      <c s="27"/>
      <c s="27"/>
      <c s="27"/>
      <c s="30">
        <f>0+Q11</f>
      </c>
      <c r="O11">
        <f>0+R11</f>
      </c>
      <c r="Q11">
        <f>0+I12</f>
      </c>
      <c>
        <f>0+O12</f>
      </c>
    </row>
    <row r="12" spans="1:16" ht="12.75">
      <c r="A12" s="26" t="s">
        <v>59</v>
      </c>
      <c s="31" t="s">
        <v>39</v>
      </c>
      <c s="31" t="s">
        <v>1239</v>
      </c>
      <c s="26" t="s">
        <v>62</v>
      </c>
      <c s="32" t="s">
        <v>1240</v>
      </c>
      <c s="33" t="s">
        <v>71</v>
      </c>
      <c s="34">
        <v>8</v>
      </c>
      <c s="35">
        <v>0</v>
      </c>
      <c s="35">
        <f>ROUND(ROUND(H12,2)*ROUND(G12,3),2)</f>
      </c>
      <c r="O12">
        <f>(I12*21)/100</f>
      </c>
      <c t="s">
        <v>33</v>
      </c>
    </row>
    <row r="13" spans="1:5" ht="12.75">
      <c r="A13" s="36" t="s">
        <v>65</v>
      </c>
      <c r="E13" s="37" t="s">
        <v>62</v>
      </c>
    </row>
    <row r="14" spans="1:5" ht="12.75">
      <c r="A14" s="38" t="s">
        <v>66</v>
      </c>
      <c r="E14" s="39" t="s">
        <v>1241</v>
      </c>
    </row>
    <row r="15" spans="1:5" ht="25.5">
      <c r="A15" t="s">
        <v>67</v>
      </c>
      <c r="E15" s="37" t="s">
        <v>1057</v>
      </c>
    </row>
    <row r="16" spans="1:18" ht="12.75" customHeight="1">
      <c r="A16" s="6" t="s">
        <v>56</v>
      </c>
      <c s="6"/>
      <c s="41" t="s">
        <v>839</v>
      </c>
      <c s="6"/>
      <c s="29" t="s">
        <v>840</v>
      </c>
      <c s="6"/>
      <c s="6"/>
      <c s="6"/>
      <c s="42">
        <f>0+Q16</f>
      </c>
      <c r="O16">
        <f>0+R16</f>
      </c>
      <c r="Q16">
        <f>0+I17+I21</f>
      </c>
      <c>
        <f>0+O17+O21</f>
      </c>
    </row>
    <row r="17" spans="1:16" ht="12.75">
      <c r="A17" s="26" t="s">
        <v>59</v>
      </c>
      <c s="31" t="s">
        <v>33</v>
      </c>
      <c s="31" t="s">
        <v>1121</v>
      </c>
      <c s="26" t="s">
        <v>62</v>
      </c>
      <c s="32" t="s">
        <v>1122</v>
      </c>
      <c s="33" t="s">
        <v>71</v>
      </c>
      <c s="34">
        <v>200</v>
      </c>
      <c s="35">
        <v>0</v>
      </c>
      <c s="35">
        <f>ROUND(ROUND(H17,2)*ROUND(G17,3),2)</f>
      </c>
      <c r="O17">
        <f>(I17*21)/100</f>
      </c>
      <c t="s">
        <v>33</v>
      </c>
    </row>
    <row r="18" spans="1:5" ht="12.75">
      <c r="A18" s="36" t="s">
        <v>65</v>
      </c>
      <c r="E18" s="37" t="s">
        <v>62</v>
      </c>
    </row>
    <row r="19" spans="1:5" ht="12.75">
      <c r="A19" s="38" t="s">
        <v>66</v>
      </c>
      <c r="E19" s="39" t="s">
        <v>1241</v>
      </c>
    </row>
    <row r="20" spans="1:5" ht="63.75">
      <c r="A20" t="s">
        <v>67</v>
      </c>
      <c r="E20" s="37" t="s">
        <v>1124</v>
      </c>
    </row>
    <row r="21" spans="1:16" ht="25.5">
      <c r="A21" s="26" t="s">
        <v>59</v>
      </c>
      <c s="31" t="s">
        <v>32</v>
      </c>
      <c s="31" t="s">
        <v>1242</v>
      </c>
      <c s="26" t="s">
        <v>62</v>
      </c>
      <c s="32" t="s">
        <v>1243</v>
      </c>
      <c s="33" t="s">
        <v>71</v>
      </c>
      <c s="34">
        <v>12</v>
      </c>
      <c s="35">
        <v>0</v>
      </c>
      <c s="35">
        <f>ROUND(ROUND(H21,2)*ROUND(G21,3),2)</f>
      </c>
      <c r="O21">
        <f>(I21*21)/100</f>
      </c>
      <c t="s">
        <v>33</v>
      </c>
    </row>
    <row r="22" spans="1:5" ht="12.75">
      <c r="A22" s="36" t="s">
        <v>65</v>
      </c>
      <c r="E22" s="37" t="s">
        <v>62</v>
      </c>
    </row>
    <row r="23" spans="1:5" ht="12.75">
      <c r="A23" s="38" t="s">
        <v>66</v>
      </c>
      <c r="E23" s="39" t="s">
        <v>1241</v>
      </c>
    </row>
    <row r="24" spans="1:5" ht="63.75">
      <c r="A24" t="s">
        <v>67</v>
      </c>
      <c r="E24" s="37" t="s">
        <v>1124</v>
      </c>
    </row>
    <row r="25" spans="1:18" ht="12.75" customHeight="1">
      <c r="A25" s="6" t="s">
        <v>56</v>
      </c>
      <c s="6"/>
      <c s="41" t="s">
        <v>1009</v>
      </c>
      <c s="6"/>
      <c s="29" t="s">
        <v>1010</v>
      </c>
      <c s="6"/>
      <c s="6"/>
      <c s="6"/>
      <c s="42">
        <f>0+Q25</f>
      </c>
      <c r="O25">
        <f>0+R25</f>
      </c>
      <c r="Q25">
        <f>0+I26+I30+I34+I38+I42+I46</f>
      </c>
      <c>
        <f>0+O26+O30+O34+O38+O42+O46</f>
      </c>
    </row>
    <row r="26" spans="1:16" ht="25.5">
      <c r="A26" s="26" t="s">
        <v>59</v>
      </c>
      <c s="31" t="s">
        <v>43</v>
      </c>
      <c s="31" t="s">
        <v>1244</v>
      </c>
      <c s="26" t="s">
        <v>62</v>
      </c>
      <c s="32" t="s">
        <v>1245</v>
      </c>
      <c s="33" t="s">
        <v>81</v>
      </c>
      <c s="34">
        <v>3</v>
      </c>
      <c s="35">
        <v>0</v>
      </c>
      <c s="35">
        <f>ROUND(ROUND(H26,2)*ROUND(G26,3),2)</f>
      </c>
      <c r="O26">
        <f>(I26*21)/100</f>
      </c>
      <c t="s">
        <v>33</v>
      </c>
    </row>
    <row r="27" spans="1:5" ht="12.75">
      <c r="A27" s="36" t="s">
        <v>65</v>
      </c>
      <c r="E27" s="37" t="s">
        <v>62</v>
      </c>
    </row>
    <row r="28" spans="1:5" ht="12.75">
      <c r="A28" s="38" t="s">
        <v>66</v>
      </c>
      <c r="E28" s="39" t="s">
        <v>1241</v>
      </c>
    </row>
    <row r="29" spans="1:5" ht="63.75">
      <c r="A29" t="s">
        <v>67</v>
      </c>
      <c r="E29" s="37" t="s">
        <v>1139</v>
      </c>
    </row>
    <row r="30" spans="1:16" ht="12.75">
      <c r="A30" s="26" t="s">
        <v>59</v>
      </c>
      <c s="31" t="s">
        <v>45</v>
      </c>
      <c s="31" t="s">
        <v>1246</v>
      </c>
      <c s="26" t="s">
        <v>62</v>
      </c>
      <c s="32" t="s">
        <v>1247</v>
      </c>
      <c s="33" t="s">
        <v>81</v>
      </c>
      <c s="34">
        <v>2</v>
      </c>
      <c s="35">
        <v>0</v>
      </c>
      <c s="35">
        <f>ROUND(ROUND(H30,2)*ROUND(G30,3),2)</f>
      </c>
      <c r="O30">
        <f>(I30*21)/100</f>
      </c>
      <c t="s">
        <v>33</v>
      </c>
    </row>
    <row r="31" spans="1:5" ht="12.75">
      <c r="A31" s="36" t="s">
        <v>65</v>
      </c>
      <c r="E31" s="37" t="s">
        <v>62</v>
      </c>
    </row>
    <row r="32" spans="1:5" ht="12.75">
      <c r="A32" s="38" t="s">
        <v>66</v>
      </c>
      <c r="E32" s="39" t="s">
        <v>1241</v>
      </c>
    </row>
    <row r="33" spans="1:5" ht="63.75">
      <c r="A33" t="s">
        <v>67</v>
      </c>
      <c r="E33" s="37" t="s">
        <v>1139</v>
      </c>
    </row>
    <row r="34" spans="1:16" ht="12.75">
      <c r="A34" s="26" t="s">
        <v>59</v>
      </c>
      <c s="31" t="s">
        <v>47</v>
      </c>
      <c s="31" t="s">
        <v>1248</v>
      </c>
      <c s="26" t="s">
        <v>62</v>
      </c>
      <c s="32" t="s">
        <v>1249</v>
      </c>
      <c s="33" t="s">
        <v>81</v>
      </c>
      <c s="34">
        <v>12</v>
      </c>
      <c s="35">
        <v>0</v>
      </c>
      <c s="35">
        <f>ROUND(ROUND(H34,2)*ROUND(G34,3),2)</f>
      </c>
      <c r="O34">
        <f>(I34*21)/100</f>
      </c>
      <c t="s">
        <v>33</v>
      </c>
    </row>
    <row r="35" spans="1:5" ht="12.75">
      <c r="A35" s="36" t="s">
        <v>65</v>
      </c>
      <c r="E35" s="37" t="s">
        <v>62</v>
      </c>
    </row>
    <row r="36" spans="1:5" ht="12.75">
      <c r="A36" s="38" t="s">
        <v>66</v>
      </c>
      <c r="E36" s="39" t="s">
        <v>1241</v>
      </c>
    </row>
    <row r="37" spans="1:5" ht="63.75">
      <c r="A37" t="s">
        <v>67</v>
      </c>
      <c r="E37" s="37" t="s">
        <v>1139</v>
      </c>
    </row>
    <row r="38" spans="1:16" ht="12.75">
      <c r="A38" s="26" t="s">
        <v>59</v>
      </c>
      <c s="31" t="s">
        <v>201</v>
      </c>
      <c s="31" t="s">
        <v>1250</v>
      </c>
      <c s="26" t="s">
        <v>62</v>
      </c>
      <c s="32" t="s">
        <v>1251</v>
      </c>
      <c s="33" t="s">
        <v>81</v>
      </c>
      <c s="34">
        <v>1</v>
      </c>
      <c s="35">
        <v>0</v>
      </c>
      <c s="35">
        <f>ROUND(ROUND(H38,2)*ROUND(G38,3),2)</f>
      </c>
      <c r="O38">
        <f>(I38*21)/100</f>
      </c>
      <c t="s">
        <v>33</v>
      </c>
    </row>
    <row r="39" spans="1:5" ht="12.75">
      <c r="A39" s="36" t="s">
        <v>65</v>
      </c>
      <c r="E39" s="37" t="s">
        <v>62</v>
      </c>
    </row>
    <row r="40" spans="1:5" ht="12.75">
      <c r="A40" s="38" t="s">
        <v>66</v>
      </c>
      <c r="E40" s="39" t="s">
        <v>1241</v>
      </c>
    </row>
    <row r="41" spans="1:5" ht="63.75">
      <c r="A41" t="s">
        <v>67</v>
      </c>
      <c r="E41" s="37" t="s">
        <v>1139</v>
      </c>
    </row>
    <row r="42" spans="1:16" ht="12.75">
      <c r="A42" s="26" t="s">
        <v>59</v>
      </c>
      <c s="31" t="s">
        <v>226</v>
      </c>
      <c s="31" t="s">
        <v>1252</v>
      </c>
      <c s="26" t="s">
        <v>62</v>
      </c>
      <c s="32" t="s">
        <v>1253</v>
      </c>
      <c s="33" t="s">
        <v>81</v>
      </c>
      <c s="34">
        <v>1</v>
      </c>
      <c s="35">
        <v>0</v>
      </c>
      <c s="35">
        <f>ROUND(ROUND(H42,2)*ROUND(G42,3),2)</f>
      </c>
      <c r="O42">
        <f>(I42*21)/100</f>
      </c>
      <c t="s">
        <v>33</v>
      </c>
    </row>
    <row r="43" spans="1:5" ht="12.75">
      <c r="A43" s="36" t="s">
        <v>65</v>
      </c>
      <c r="E43" s="37" t="s">
        <v>62</v>
      </c>
    </row>
    <row r="44" spans="1:5" ht="12.75">
      <c r="A44" s="38" t="s">
        <v>66</v>
      </c>
      <c r="E44" s="39" t="s">
        <v>1241</v>
      </c>
    </row>
    <row r="45" spans="1:5" ht="63.75">
      <c r="A45" t="s">
        <v>67</v>
      </c>
      <c r="E45" s="37" t="s">
        <v>1139</v>
      </c>
    </row>
    <row r="46" spans="1:16" ht="12.75">
      <c r="A46" s="26" t="s">
        <v>59</v>
      </c>
      <c s="31" t="s">
        <v>50</v>
      </c>
      <c s="31" t="s">
        <v>1254</v>
      </c>
      <c s="26" t="s">
        <v>62</v>
      </c>
      <c s="32" t="s">
        <v>848</v>
      </c>
      <c s="33" t="s">
        <v>849</v>
      </c>
      <c s="34">
        <v>520</v>
      </c>
      <c s="35">
        <v>0</v>
      </c>
      <c s="35">
        <f>ROUND(ROUND(H46,2)*ROUND(G46,3),2)</f>
      </c>
      <c r="O46">
        <f>(I46*21)/100</f>
      </c>
      <c t="s">
        <v>33</v>
      </c>
    </row>
    <row r="47" spans="1:5" ht="12.75">
      <c r="A47" s="36" t="s">
        <v>65</v>
      </c>
      <c r="E47" s="37" t="s">
        <v>62</v>
      </c>
    </row>
    <row r="48" spans="1:5" ht="12.75">
      <c r="A48" s="38" t="s">
        <v>66</v>
      </c>
      <c r="E48" s="39" t="s">
        <v>1241</v>
      </c>
    </row>
    <row r="49" spans="1:5" ht="76.5">
      <c r="A49" t="s">
        <v>67</v>
      </c>
      <c r="E49" s="37" t="s">
        <v>850</v>
      </c>
    </row>
    <row r="50" spans="1:18" ht="12.75" customHeight="1">
      <c r="A50" s="6" t="s">
        <v>56</v>
      </c>
      <c s="6"/>
      <c s="41" t="s">
        <v>439</v>
      </c>
      <c s="6"/>
      <c s="29" t="s">
        <v>918</v>
      </c>
      <c s="6"/>
      <c s="6"/>
      <c s="6"/>
      <c s="42">
        <f>0+Q50</f>
      </c>
      <c r="O50">
        <f>0+R50</f>
      </c>
      <c r="Q50">
        <f>0+I51+I55+I59</f>
      </c>
      <c>
        <f>0+O51+O55+O59</f>
      </c>
    </row>
    <row r="51" spans="1:16" ht="12.75">
      <c r="A51" s="26" t="s">
        <v>59</v>
      </c>
      <c s="31" t="s">
        <v>52</v>
      </c>
      <c s="31" t="s">
        <v>784</v>
      </c>
      <c s="26" t="s">
        <v>62</v>
      </c>
      <c s="32" t="s">
        <v>785</v>
      </c>
      <c s="33" t="s">
        <v>204</v>
      </c>
      <c s="34">
        <v>72</v>
      </c>
      <c s="35">
        <v>0</v>
      </c>
      <c s="35">
        <f>ROUND(ROUND(H51,2)*ROUND(G51,3),2)</f>
      </c>
      <c r="O51">
        <f>(I51*21)/100</f>
      </c>
      <c t="s">
        <v>33</v>
      </c>
    </row>
    <row r="52" spans="1:5" ht="12.75">
      <c r="A52" s="36" t="s">
        <v>65</v>
      </c>
      <c r="E52" s="37" t="s">
        <v>62</v>
      </c>
    </row>
    <row r="53" spans="1:5" ht="12.75">
      <c r="A53" s="38" t="s">
        <v>66</v>
      </c>
      <c r="E53" s="39" t="s">
        <v>1241</v>
      </c>
    </row>
    <row r="54" spans="1:5" ht="38.25">
      <c r="A54" t="s">
        <v>67</v>
      </c>
      <c r="E54" s="37" t="s">
        <v>929</v>
      </c>
    </row>
    <row r="55" spans="1:16" ht="12.75">
      <c r="A55" s="26" t="s">
        <v>59</v>
      </c>
      <c s="31" t="s">
        <v>231</v>
      </c>
      <c s="31" t="s">
        <v>788</v>
      </c>
      <c s="26" t="s">
        <v>62</v>
      </c>
      <c s="32" t="s">
        <v>789</v>
      </c>
      <c s="33" t="s">
        <v>204</v>
      </c>
      <c s="34">
        <v>40</v>
      </c>
      <c s="35">
        <v>0</v>
      </c>
      <c s="35">
        <f>ROUND(ROUND(H55,2)*ROUND(G55,3),2)</f>
      </c>
      <c r="O55">
        <f>(I55*21)/100</f>
      </c>
      <c t="s">
        <v>33</v>
      </c>
    </row>
    <row r="56" spans="1:5" ht="12.75">
      <c r="A56" s="36" t="s">
        <v>65</v>
      </c>
      <c r="E56" s="37" t="s">
        <v>62</v>
      </c>
    </row>
    <row r="57" spans="1:5" ht="12.75">
      <c r="A57" s="38" t="s">
        <v>66</v>
      </c>
      <c r="E57" s="39" t="s">
        <v>1241</v>
      </c>
    </row>
    <row r="58" spans="1:5" ht="51">
      <c r="A58" t="s">
        <v>67</v>
      </c>
      <c r="E58" s="37" t="s">
        <v>1154</v>
      </c>
    </row>
    <row r="59" spans="1:16" ht="12.75">
      <c r="A59" s="26" t="s">
        <v>59</v>
      </c>
      <c s="31" t="s">
        <v>234</v>
      </c>
      <c s="31" t="s">
        <v>795</v>
      </c>
      <c s="26" t="s">
        <v>62</v>
      </c>
      <c s="32" t="s">
        <v>796</v>
      </c>
      <c s="33" t="s">
        <v>204</v>
      </c>
      <c s="34">
        <v>8</v>
      </c>
      <c s="35">
        <v>0</v>
      </c>
      <c s="35">
        <f>ROUND(ROUND(H59,2)*ROUND(G59,3),2)</f>
      </c>
      <c r="O59">
        <f>(I59*21)/100</f>
      </c>
      <c t="s">
        <v>33</v>
      </c>
    </row>
    <row r="60" spans="1:5" ht="12.75">
      <c r="A60" s="36" t="s">
        <v>65</v>
      </c>
      <c r="E60" s="37" t="s">
        <v>62</v>
      </c>
    </row>
    <row r="61" spans="1:5" ht="12.75">
      <c r="A61" s="38" t="s">
        <v>66</v>
      </c>
      <c r="E61" s="39" t="s">
        <v>1241</v>
      </c>
    </row>
    <row r="62" spans="1:5" ht="38.25">
      <c r="A62" t="s">
        <v>67</v>
      </c>
      <c r="E62" s="37" t="s">
        <v>1233</v>
      </c>
    </row>
    <row r="63" spans="1:18" ht="12.75" customHeight="1">
      <c r="A63" s="6" t="s">
        <v>56</v>
      </c>
      <c s="6"/>
      <c s="41" t="s">
        <v>1255</v>
      </c>
      <c s="6"/>
      <c s="29" t="s">
        <v>1256</v>
      </c>
      <c s="6"/>
      <c s="6"/>
      <c s="6"/>
      <c s="42">
        <f>0+Q63</f>
      </c>
      <c r="O63">
        <f>0+R63</f>
      </c>
      <c r="Q63">
        <f>0+I64</f>
      </c>
      <c>
        <f>0+O64</f>
      </c>
    </row>
    <row r="64" spans="1:16" ht="12.75">
      <c r="A64" s="26" t="s">
        <v>59</v>
      </c>
      <c s="31" t="s">
        <v>237</v>
      </c>
      <c s="31" t="s">
        <v>1257</v>
      </c>
      <c s="26" t="s">
        <v>62</v>
      </c>
      <c s="32" t="s">
        <v>1258</v>
      </c>
      <c s="33" t="s">
        <v>81</v>
      </c>
      <c s="34">
        <v>2</v>
      </c>
      <c s="35">
        <v>0</v>
      </c>
      <c s="35">
        <f>ROUND(ROUND(H64,2)*ROUND(G64,3),2)</f>
      </c>
      <c r="O64">
        <f>(I64*21)/100</f>
      </c>
      <c t="s">
        <v>33</v>
      </c>
    </row>
    <row r="65" spans="1:5" ht="12.75">
      <c r="A65" s="36" t="s">
        <v>65</v>
      </c>
      <c r="E65" s="37" t="s">
        <v>62</v>
      </c>
    </row>
    <row r="66" spans="1:5" ht="12.75">
      <c r="A66" s="38" t="s">
        <v>66</v>
      </c>
      <c r="E66" s="39" t="s">
        <v>1241</v>
      </c>
    </row>
    <row r="67" spans="1:5" ht="63.75">
      <c r="A67" t="s">
        <v>67</v>
      </c>
      <c r="E67" s="37" t="s">
        <v>1259</v>
      </c>
    </row>
    <row r="68" spans="1:18" ht="12.75" customHeight="1">
      <c r="A68" s="6" t="s">
        <v>56</v>
      </c>
      <c s="6"/>
      <c s="41" t="s">
        <v>967</v>
      </c>
      <c s="6"/>
      <c s="29" t="s">
        <v>968</v>
      </c>
      <c s="6"/>
      <c s="6"/>
      <c s="6"/>
      <c s="42">
        <f>0+Q68</f>
      </c>
      <c r="O68">
        <f>0+R68</f>
      </c>
      <c r="Q68">
        <f>0+I69+I73+I77+I81+I85</f>
      </c>
      <c>
        <f>0+O69+O73+O77+O81+O85</f>
      </c>
    </row>
    <row r="69" spans="1:16" ht="25.5">
      <c r="A69" s="26" t="s">
        <v>59</v>
      </c>
      <c s="31" t="s">
        <v>240</v>
      </c>
      <c s="31" t="s">
        <v>1260</v>
      </c>
      <c s="26" t="s">
        <v>62</v>
      </c>
      <c s="32" t="s">
        <v>1261</v>
      </c>
      <c s="33" t="s">
        <v>971</v>
      </c>
      <c s="34">
        <v>2</v>
      </c>
      <c s="35">
        <v>0</v>
      </c>
      <c s="35">
        <f>ROUND(ROUND(H69,2)*ROUND(G69,3),2)</f>
      </c>
      <c r="O69">
        <f>(I69*21)/100</f>
      </c>
      <c t="s">
        <v>33</v>
      </c>
    </row>
    <row r="70" spans="1:5" ht="12.75">
      <c r="A70" s="36" t="s">
        <v>65</v>
      </c>
      <c r="E70" s="37" t="s">
        <v>62</v>
      </c>
    </row>
    <row r="71" spans="1:5" ht="12.75">
      <c r="A71" s="38" t="s">
        <v>66</v>
      </c>
      <c r="E71" s="39" t="s">
        <v>1241</v>
      </c>
    </row>
    <row r="72" spans="1:5" ht="102">
      <c r="A72" t="s">
        <v>67</v>
      </c>
      <c r="E72" s="37" t="s">
        <v>972</v>
      </c>
    </row>
    <row r="73" spans="1:16" ht="38.25">
      <c r="A73" s="26" t="s">
        <v>59</v>
      </c>
      <c s="31" t="s">
        <v>243</v>
      </c>
      <c s="31" t="s">
        <v>969</v>
      </c>
      <c s="26" t="s">
        <v>62</v>
      </c>
      <c s="32" t="s">
        <v>970</v>
      </c>
      <c s="33" t="s">
        <v>971</v>
      </c>
      <c s="34">
        <v>3</v>
      </c>
      <c s="35">
        <v>0</v>
      </c>
      <c s="35">
        <f>ROUND(ROUND(H73,2)*ROUND(G73,3),2)</f>
      </c>
      <c r="O73">
        <f>(I73*21)/100</f>
      </c>
      <c t="s">
        <v>33</v>
      </c>
    </row>
    <row r="74" spans="1:5" ht="12.75">
      <c r="A74" s="36" t="s">
        <v>65</v>
      </c>
      <c r="E74" s="37" t="s">
        <v>62</v>
      </c>
    </row>
    <row r="75" spans="1:5" ht="12.75">
      <c r="A75" s="38" t="s">
        <v>66</v>
      </c>
      <c r="E75" s="39" t="s">
        <v>1241</v>
      </c>
    </row>
    <row r="76" spans="1:5" ht="102">
      <c r="A76" t="s">
        <v>67</v>
      </c>
      <c r="E76" s="37" t="s">
        <v>972</v>
      </c>
    </row>
    <row r="77" spans="1:16" ht="38.25">
      <c r="A77" s="26" t="s">
        <v>59</v>
      </c>
      <c s="31" t="s">
        <v>246</v>
      </c>
      <c s="31" t="s">
        <v>1262</v>
      </c>
      <c s="26" t="s">
        <v>62</v>
      </c>
      <c s="32" t="s">
        <v>1263</v>
      </c>
      <c s="33" t="s">
        <v>971</v>
      </c>
      <c s="34">
        <v>0.3</v>
      </c>
      <c s="35">
        <v>0</v>
      </c>
      <c s="35">
        <f>ROUND(ROUND(H77,2)*ROUND(G77,3),2)</f>
      </c>
      <c r="O77">
        <f>(I77*21)/100</f>
      </c>
      <c t="s">
        <v>33</v>
      </c>
    </row>
    <row r="78" spans="1:5" ht="12.75">
      <c r="A78" s="36" t="s">
        <v>65</v>
      </c>
      <c r="E78" s="37" t="s">
        <v>62</v>
      </c>
    </row>
    <row r="79" spans="1:5" ht="12.75">
      <c r="A79" s="38" t="s">
        <v>66</v>
      </c>
      <c r="E79" s="39" t="s">
        <v>1241</v>
      </c>
    </row>
    <row r="80" spans="1:5" ht="102">
      <c r="A80" t="s">
        <v>67</v>
      </c>
      <c r="E80" s="37" t="s">
        <v>972</v>
      </c>
    </row>
    <row r="81" spans="1:16" ht="38.25">
      <c r="A81" s="26" t="s">
        <v>59</v>
      </c>
      <c s="31" t="s">
        <v>60</v>
      </c>
      <c s="31" t="s">
        <v>1264</v>
      </c>
      <c s="26" t="s">
        <v>62</v>
      </c>
      <c s="32" t="s">
        <v>1265</v>
      </c>
      <c s="33" t="s">
        <v>971</v>
      </c>
      <c s="34">
        <v>1</v>
      </c>
      <c s="35">
        <v>0</v>
      </c>
      <c s="35">
        <f>ROUND(ROUND(H81,2)*ROUND(G81,3),2)</f>
      </c>
      <c r="O81">
        <f>(I81*21)/100</f>
      </c>
      <c t="s">
        <v>33</v>
      </c>
    </row>
    <row r="82" spans="1:5" ht="25.5">
      <c r="A82" s="36" t="s">
        <v>65</v>
      </c>
      <c r="E82" s="37" t="s">
        <v>1266</v>
      </c>
    </row>
    <row r="83" spans="1:5" ht="12.75">
      <c r="A83" s="38" t="s">
        <v>66</v>
      </c>
      <c r="E83" s="39" t="s">
        <v>1241</v>
      </c>
    </row>
    <row r="84" spans="1:5" ht="102">
      <c r="A84" t="s">
        <v>67</v>
      </c>
      <c r="E84" s="37" t="s">
        <v>972</v>
      </c>
    </row>
    <row r="85" spans="1:16" ht="25.5">
      <c r="A85" s="26" t="s">
        <v>59</v>
      </c>
      <c s="31" t="s">
        <v>68</v>
      </c>
      <c s="31" t="s">
        <v>973</v>
      </c>
      <c s="26" t="s">
        <v>62</v>
      </c>
      <c s="32" t="s">
        <v>974</v>
      </c>
      <c s="33" t="s">
        <v>971</v>
      </c>
      <c s="34">
        <v>0.1</v>
      </c>
      <c s="35">
        <v>0</v>
      </c>
      <c s="35">
        <f>ROUND(ROUND(H85,2)*ROUND(G85,3),2)</f>
      </c>
      <c r="O85">
        <f>(I85*21)/100</f>
      </c>
      <c t="s">
        <v>33</v>
      </c>
    </row>
    <row r="86" spans="1:5" ht="12.75">
      <c r="A86" s="36" t="s">
        <v>65</v>
      </c>
      <c r="E86" s="37" t="s">
        <v>62</v>
      </c>
    </row>
    <row r="87" spans="1:5" ht="12.75">
      <c r="A87" s="38" t="s">
        <v>66</v>
      </c>
      <c r="E87" s="39" t="s">
        <v>1241</v>
      </c>
    </row>
    <row r="88" spans="1:5" ht="102">
      <c r="A88" t="s">
        <v>67</v>
      </c>
      <c r="E88" s="37" t="s">
        <v>972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0+O11+O28+O69+O78+O119+O172+O181</f>
      </c>
      <c t="s">
        <v>32</v>
      </c>
    </row>
    <row r="3" spans="1:16" ht="15" customHeight="1">
      <c r="A3" t="s">
        <v>12</v>
      </c>
      <c s="12" t="s">
        <v>14</v>
      </c>
      <c s="13" t="s">
        <v>15</v>
      </c>
      <c s="1"/>
      <c s="14" t="s">
        <v>16</v>
      </c>
      <c s="1"/>
      <c s="9"/>
      <c s="8" t="s">
        <v>1269</v>
      </c>
      <c s="43">
        <f>0+I11+I28+I69+I78+I119+I172+I181</f>
      </c>
      <c r="O3" t="s">
        <v>29</v>
      </c>
      <c t="s">
        <v>33</v>
      </c>
    </row>
    <row r="4" spans="1:16" ht="15" customHeight="1">
      <c r="A4" t="s">
        <v>17</v>
      </c>
      <c s="12" t="s">
        <v>18</v>
      </c>
      <c s="13" t="s">
        <v>19</v>
      </c>
      <c s="1"/>
      <c s="14" t="s">
        <v>20</v>
      </c>
      <c s="1"/>
      <c s="1"/>
      <c s="11"/>
      <c s="11"/>
      <c r="O4" t="s">
        <v>30</v>
      </c>
      <c t="s">
        <v>33</v>
      </c>
    </row>
    <row r="5" spans="1:16" ht="12.75" customHeight="1">
      <c r="A5" t="s">
        <v>21</v>
      </c>
      <c s="12" t="s">
        <v>18</v>
      </c>
      <c s="13" t="s">
        <v>640</v>
      </c>
      <c s="1"/>
      <c s="14" t="s">
        <v>641</v>
      </c>
      <c s="1"/>
      <c s="1"/>
      <c s="1"/>
      <c s="1"/>
      <c r="O5" t="s">
        <v>31</v>
      </c>
      <c t="s">
        <v>33</v>
      </c>
    </row>
    <row r="6" spans="1:9" ht="12.75" customHeight="1">
      <c r="A6" t="s">
        <v>24</v>
      </c>
      <c s="12" t="s">
        <v>18</v>
      </c>
      <c s="13" t="s">
        <v>1267</v>
      </c>
      <c s="1"/>
      <c s="14" t="s">
        <v>1268</v>
      </c>
      <c s="1"/>
      <c s="1"/>
      <c s="1"/>
      <c s="1"/>
    </row>
    <row r="7" spans="1:9" ht="12.75" customHeight="1">
      <c r="A7" t="s">
        <v>27</v>
      </c>
      <c s="16" t="s">
        <v>28</v>
      </c>
      <c s="17" t="s">
        <v>1269</v>
      </c>
      <c s="6"/>
      <c s="18" t="s">
        <v>1270</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978</v>
      </c>
      <c s="27"/>
      <c s="29" t="s">
        <v>979</v>
      </c>
      <c s="27"/>
      <c s="27"/>
      <c s="27"/>
      <c s="30">
        <f>0+Q11</f>
      </c>
      <c r="O11">
        <f>0+R11</f>
      </c>
      <c r="Q11">
        <f>0+I12+I16+I20+I24</f>
      </c>
      <c>
        <f>0+O12+O16+O20+O24</f>
      </c>
    </row>
    <row r="12" spans="1:16" ht="25.5">
      <c r="A12" s="26" t="s">
        <v>59</v>
      </c>
      <c s="31" t="s">
        <v>32</v>
      </c>
      <c s="31" t="s">
        <v>1048</v>
      </c>
      <c s="26" t="s">
        <v>62</v>
      </c>
      <c s="32" t="s">
        <v>1049</v>
      </c>
      <c s="33" t="s">
        <v>71</v>
      </c>
      <c s="34">
        <v>18</v>
      </c>
      <c s="35">
        <v>0</v>
      </c>
      <c s="35">
        <f>ROUND(ROUND(H12,2)*ROUND(G12,3),2)</f>
      </c>
      <c r="O12">
        <f>(I12*21)/100</f>
      </c>
      <c t="s">
        <v>33</v>
      </c>
    </row>
    <row r="13" spans="1:5" ht="12.75">
      <c r="A13" s="36" t="s">
        <v>65</v>
      </c>
      <c r="E13" s="37" t="s">
        <v>62</v>
      </c>
    </row>
    <row r="14" spans="1:5" ht="12.75">
      <c r="A14" s="38" t="s">
        <v>66</v>
      </c>
      <c r="E14" s="39" t="s">
        <v>1044</v>
      </c>
    </row>
    <row r="15" spans="1:5" ht="63.75">
      <c r="A15" t="s">
        <v>67</v>
      </c>
      <c r="E15" s="37" t="s">
        <v>989</v>
      </c>
    </row>
    <row r="16" spans="1:16" ht="25.5">
      <c r="A16" s="26" t="s">
        <v>59</v>
      </c>
      <c s="31" t="s">
        <v>43</v>
      </c>
      <c s="31" t="s">
        <v>1273</v>
      </c>
      <c s="26" t="s">
        <v>62</v>
      </c>
      <c s="32" t="s">
        <v>1274</v>
      </c>
      <c s="33" t="s">
        <v>71</v>
      </c>
      <c s="34">
        <v>3</v>
      </c>
      <c s="35">
        <v>0</v>
      </c>
      <c s="35">
        <f>ROUND(ROUND(H16,2)*ROUND(G16,3),2)</f>
      </c>
      <c r="O16">
        <f>(I16*21)/100</f>
      </c>
      <c t="s">
        <v>33</v>
      </c>
    </row>
    <row r="17" spans="1:5" ht="12.75">
      <c r="A17" s="36" t="s">
        <v>65</v>
      </c>
      <c r="E17" s="37" t="s">
        <v>62</v>
      </c>
    </row>
    <row r="18" spans="1:5" ht="12.75">
      <c r="A18" s="38" t="s">
        <v>66</v>
      </c>
      <c r="E18" s="39" t="s">
        <v>1044</v>
      </c>
    </row>
    <row r="19" spans="1:5" ht="38.25">
      <c r="A19" t="s">
        <v>67</v>
      </c>
      <c r="E19" s="37" t="s">
        <v>983</v>
      </c>
    </row>
    <row r="20" spans="1:16" ht="25.5">
      <c r="A20" s="26" t="s">
        <v>59</v>
      </c>
      <c s="31" t="s">
        <v>45</v>
      </c>
      <c s="31" t="s">
        <v>1275</v>
      </c>
      <c s="26" t="s">
        <v>62</v>
      </c>
      <c s="32" t="s">
        <v>1276</v>
      </c>
      <c s="33" t="s">
        <v>71</v>
      </c>
      <c s="34">
        <v>3</v>
      </c>
      <c s="35">
        <v>0</v>
      </c>
      <c s="35">
        <f>ROUND(ROUND(H20,2)*ROUND(G20,3),2)</f>
      </c>
      <c r="O20">
        <f>(I20*21)/100</f>
      </c>
      <c t="s">
        <v>33</v>
      </c>
    </row>
    <row r="21" spans="1:5" ht="12.75">
      <c r="A21" s="36" t="s">
        <v>65</v>
      </c>
      <c r="E21" s="37" t="s">
        <v>62</v>
      </c>
    </row>
    <row r="22" spans="1:5" ht="12.75">
      <c r="A22" s="38" t="s">
        <v>66</v>
      </c>
      <c r="E22" s="39" t="s">
        <v>1044</v>
      </c>
    </row>
    <row r="23" spans="1:5" ht="51">
      <c r="A23" t="s">
        <v>67</v>
      </c>
      <c r="E23" s="37" t="s">
        <v>986</v>
      </c>
    </row>
    <row r="24" spans="1:16" ht="25.5">
      <c r="A24" s="26" t="s">
        <v>59</v>
      </c>
      <c s="31" t="s">
        <v>47</v>
      </c>
      <c s="31" t="s">
        <v>1277</v>
      </c>
      <c s="26" t="s">
        <v>62</v>
      </c>
      <c s="32" t="s">
        <v>1278</v>
      </c>
      <c s="33" t="s">
        <v>81</v>
      </c>
      <c s="34">
        <v>10</v>
      </c>
      <c s="35">
        <v>0</v>
      </c>
      <c s="35">
        <f>ROUND(ROUND(H24,2)*ROUND(G24,3),2)</f>
      </c>
      <c r="O24">
        <f>(I24*21)/100</f>
      </c>
      <c t="s">
        <v>33</v>
      </c>
    </row>
    <row r="25" spans="1:5" ht="12.75">
      <c r="A25" s="36" t="s">
        <v>65</v>
      </c>
      <c r="E25" s="37" t="s">
        <v>62</v>
      </c>
    </row>
    <row r="26" spans="1:5" ht="12.75">
      <c r="A26" s="38" t="s">
        <v>66</v>
      </c>
      <c r="E26" s="39" t="s">
        <v>1044</v>
      </c>
    </row>
    <row r="27" spans="1:5" ht="63.75">
      <c r="A27" t="s">
        <v>67</v>
      </c>
      <c r="E27" s="37" t="s">
        <v>989</v>
      </c>
    </row>
    <row r="28" spans="1:18" ht="12.75" customHeight="1">
      <c r="A28" s="6" t="s">
        <v>56</v>
      </c>
      <c s="6"/>
      <c s="41" t="s">
        <v>839</v>
      </c>
      <c s="6"/>
      <c s="29" t="s">
        <v>840</v>
      </c>
      <c s="6"/>
      <c s="6"/>
      <c s="6"/>
      <c s="42">
        <f>0+Q28</f>
      </c>
      <c r="O28">
        <f>0+R28</f>
      </c>
      <c r="Q28">
        <f>0+I29+I33+I37+I41+I45+I49+I53+I57+I61+I65</f>
      </c>
      <c>
        <f>0+O29+O33+O37+O41+O45+O49+O53+O57+O61+O65</f>
      </c>
    </row>
    <row r="29" spans="1:16" ht="38.25">
      <c r="A29" s="26" t="s">
        <v>59</v>
      </c>
      <c s="31" t="s">
        <v>39</v>
      </c>
      <c s="31" t="s">
        <v>1279</v>
      </c>
      <c s="26" t="s">
        <v>62</v>
      </c>
      <c s="32" t="s">
        <v>1280</v>
      </c>
      <c s="33" t="s">
        <v>81</v>
      </c>
      <c s="34">
        <v>6</v>
      </c>
      <c s="35">
        <v>0</v>
      </c>
      <c s="35">
        <f>ROUND(ROUND(H29,2)*ROUND(G29,3),2)</f>
      </c>
      <c r="O29">
        <f>(I29*21)/100</f>
      </c>
      <c t="s">
        <v>33</v>
      </c>
    </row>
    <row r="30" spans="1:5" ht="12.75">
      <c r="A30" s="36" t="s">
        <v>65</v>
      </c>
      <c r="E30" s="37" t="s">
        <v>62</v>
      </c>
    </row>
    <row r="31" spans="1:5" ht="12.75">
      <c r="A31" s="38" t="s">
        <v>66</v>
      </c>
      <c r="E31" s="39" t="s">
        <v>1044</v>
      </c>
    </row>
    <row r="32" spans="1:5" ht="38.25">
      <c r="A32" t="s">
        <v>67</v>
      </c>
      <c r="E32" s="37" t="s">
        <v>844</v>
      </c>
    </row>
    <row r="33" spans="1:16" ht="38.25">
      <c r="A33" s="26" t="s">
        <v>59</v>
      </c>
      <c s="31" t="s">
        <v>33</v>
      </c>
      <c s="31" t="s">
        <v>1281</v>
      </c>
      <c s="26" t="s">
        <v>62</v>
      </c>
      <c s="32" t="s">
        <v>1282</v>
      </c>
      <c s="33" t="s">
        <v>81</v>
      </c>
      <c s="34">
        <v>6</v>
      </c>
      <c s="35">
        <v>0</v>
      </c>
      <c s="35">
        <f>ROUND(ROUND(H33,2)*ROUND(G33,3),2)</f>
      </c>
      <c r="O33">
        <f>(I33*21)/100</f>
      </c>
      <c t="s">
        <v>33</v>
      </c>
    </row>
    <row r="34" spans="1:5" ht="12.75">
      <c r="A34" s="36" t="s">
        <v>65</v>
      </c>
      <c r="E34" s="37" t="s">
        <v>62</v>
      </c>
    </row>
    <row r="35" spans="1:5" ht="12.75">
      <c r="A35" s="38" t="s">
        <v>66</v>
      </c>
      <c r="E35" s="39" t="s">
        <v>1044</v>
      </c>
    </row>
    <row r="36" spans="1:5" ht="38.25">
      <c r="A36" t="s">
        <v>67</v>
      </c>
      <c r="E36" s="37" t="s">
        <v>844</v>
      </c>
    </row>
    <row r="37" spans="1:16" ht="25.5">
      <c r="A37" s="26" t="s">
        <v>59</v>
      </c>
      <c s="31" t="s">
        <v>234</v>
      </c>
      <c s="31" t="s">
        <v>845</v>
      </c>
      <c s="26" t="s">
        <v>62</v>
      </c>
      <c s="32" t="s">
        <v>846</v>
      </c>
      <c s="33" t="s">
        <v>81</v>
      </c>
      <c s="34">
        <v>10</v>
      </c>
      <c s="35">
        <v>0</v>
      </c>
      <c s="35">
        <f>ROUND(ROUND(H37,2)*ROUND(G37,3),2)</f>
      </c>
      <c r="O37">
        <f>(I37*21)/100</f>
      </c>
      <c t="s">
        <v>33</v>
      </c>
    </row>
    <row r="38" spans="1:5" ht="12.75">
      <c r="A38" s="36" t="s">
        <v>65</v>
      </c>
      <c r="E38" s="37" t="s">
        <v>62</v>
      </c>
    </row>
    <row r="39" spans="1:5" ht="12.75">
      <c r="A39" s="38" t="s">
        <v>66</v>
      </c>
      <c r="E39" s="39" t="s">
        <v>1283</v>
      </c>
    </row>
    <row r="40" spans="1:5" ht="38.25">
      <c r="A40" t="s">
        <v>67</v>
      </c>
      <c r="E40" s="37" t="s">
        <v>844</v>
      </c>
    </row>
    <row r="41" spans="1:16" ht="25.5">
      <c r="A41" s="26" t="s">
        <v>59</v>
      </c>
      <c s="31" t="s">
        <v>237</v>
      </c>
      <c s="31" t="s">
        <v>258</v>
      </c>
      <c s="26" t="s">
        <v>62</v>
      </c>
      <c s="32" t="s">
        <v>259</v>
      </c>
      <c s="33" t="s">
        <v>81</v>
      </c>
      <c s="34">
        <v>10</v>
      </c>
      <c s="35">
        <v>0</v>
      </c>
      <c s="35">
        <f>ROUND(ROUND(H41,2)*ROUND(G41,3),2)</f>
      </c>
      <c r="O41">
        <f>(I41*21)/100</f>
      </c>
      <c t="s">
        <v>33</v>
      </c>
    </row>
    <row r="42" spans="1:5" ht="12.75">
      <c r="A42" s="36" t="s">
        <v>65</v>
      </c>
      <c r="E42" s="37" t="s">
        <v>62</v>
      </c>
    </row>
    <row r="43" spans="1:5" ht="12.75">
      <c r="A43" s="38" t="s">
        <v>66</v>
      </c>
      <c r="E43" s="39" t="s">
        <v>1044</v>
      </c>
    </row>
    <row r="44" spans="1:5" ht="38.25">
      <c r="A44" t="s">
        <v>67</v>
      </c>
      <c r="E44" s="37" t="s">
        <v>844</v>
      </c>
    </row>
    <row r="45" spans="1:16" ht="25.5">
      <c r="A45" s="26" t="s">
        <v>59</v>
      </c>
      <c s="31" t="s">
        <v>240</v>
      </c>
      <c s="31" t="s">
        <v>701</v>
      </c>
      <c s="26" t="s">
        <v>62</v>
      </c>
      <c s="32" t="s">
        <v>702</v>
      </c>
      <c s="33" t="s">
        <v>81</v>
      </c>
      <c s="34">
        <v>4</v>
      </c>
      <c s="35">
        <v>0</v>
      </c>
      <c s="35">
        <f>ROUND(ROUND(H45,2)*ROUND(G45,3),2)</f>
      </c>
      <c r="O45">
        <f>(I45*21)/100</f>
      </c>
      <c t="s">
        <v>33</v>
      </c>
    </row>
    <row r="46" spans="1:5" ht="12.75">
      <c r="A46" s="36" t="s">
        <v>65</v>
      </c>
      <c r="E46" s="37" t="s">
        <v>62</v>
      </c>
    </row>
    <row r="47" spans="1:5" ht="12.75">
      <c r="A47" s="38" t="s">
        <v>66</v>
      </c>
      <c r="E47" s="39" t="s">
        <v>1283</v>
      </c>
    </row>
    <row r="48" spans="1:5" ht="38.25">
      <c r="A48" t="s">
        <v>67</v>
      </c>
      <c r="E48" s="37" t="s">
        <v>844</v>
      </c>
    </row>
    <row r="49" spans="1:16" ht="12.75">
      <c r="A49" s="26" t="s">
        <v>59</v>
      </c>
      <c s="31" t="s">
        <v>201</v>
      </c>
      <c s="31" t="s">
        <v>1284</v>
      </c>
      <c s="26" t="s">
        <v>62</v>
      </c>
      <c s="32" t="s">
        <v>1285</v>
      </c>
      <c s="33" t="s">
        <v>71</v>
      </c>
      <c s="34">
        <v>75</v>
      </c>
      <c s="35">
        <v>0</v>
      </c>
      <c s="35">
        <f>ROUND(ROUND(H49,2)*ROUND(G49,3),2)</f>
      </c>
      <c r="O49">
        <f>(I49*21)/100</f>
      </c>
      <c t="s">
        <v>33</v>
      </c>
    </row>
    <row r="50" spans="1:5" ht="12.75">
      <c r="A50" s="36" t="s">
        <v>65</v>
      </c>
      <c r="E50" s="37" t="s">
        <v>62</v>
      </c>
    </row>
    <row r="51" spans="1:5" ht="12.75">
      <c r="A51" s="38" t="s">
        <v>66</v>
      </c>
      <c r="E51" s="39" t="s">
        <v>1044</v>
      </c>
    </row>
    <row r="52" spans="1:5" ht="38.25">
      <c r="A52" t="s">
        <v>67</v>
      </c>
      <c r="E52" s="37" t="s">
        <v>853</v>
      </c>
    </row>
    <row r="53" spans="1:16" ht="12.75">
      <c r="A53" s="26" t="s">
        <v>59</v>
      </c>
      <c s="31" t="s">
        <v>226</v>
      </c>
      <c s="31" t="s">
        <v>854</v>
      </c>
      <c s="26" t="s">
        <v>62</v>
      </c>
      <c s="32" t="s">
        <v>855</v>
      </c>
      <c s="33" t="s">
        <v>71</v>
      </c>
      <c s="34">
        <v>15</v>
      </c>
      <c s="35">
        <v>0</v>
      </c>
      <c s="35">
        <f>ROUND(ROUND(H53,2)*ROUND(G53,3),2)</f>
      </c>
      <c r="O53">
        <f>(I53*21)/100</f>
      </c>
      <c t="s">
        <v>33</v>
      </c>
    </row>
    <row r="54" spans="1:5" ht="12.75">
      <c r="A54" s="36" t="s">
        <v>65</v>
      </c>
      <c r="E54" s="37" t="s">
        <v>62</v>
      </c>
    </row>
    <row r="55" spans="1:5" ht="12.75">
      <c r="A55" s="38" t="s">
        <v>66</v>
      </c>
      <c r="E55" s="39" t="s">
        <v>1044</v>
      </c>
    </row>
    <row r="56" spans="1:5" ht="38.25">
      <c r="A56" t="s">
        <v>67</v>
      </c>
      <c r="E56" s="37" t="s">
        <v>853</v>
      </c>
    </row>
    <row r="57" spans="1:16" ht="12.75">
      <c r="A57" s="26" t="s">
        <v>59</v>
      </c>
      <c s="31" t="s">
        <v>50</v>
      </c>
      <c s="31" t="s">
        <v>1286</v>
      </c>
      <c s="26" t="s">
        <v>62</v>
      </c>
      <c s="32" t="s">
        <v>257</v>
      </c>
      <c s="33" t="s">
        <v>71</v>
      </c>
      <c s="34">
        <v>53</v>
      </c>
      <c s="35">
        <v>0</v>
      </c>
      <c s="35">
        <f>ROUND(ROUND(H57,2)*ROUND(G57,3),2)</f>
      </c>
      <c r="O57">
        <f>(I57*21)/100</f>
      </c>
      <c t="s">
        <v>33</v>
      </c>
    </row>
    <row r="58" spans="1:5" ht="12.75">
      <c r="A58" s="36" t="s">
        <v>65</v>
      </c>
      <c r="E58" s="37" t="s">
        <v>62</v>
      </c>
    </row>
    <row r="59" spans="1:5" ht="12.75">
      <c r="A59" s="38" t="s">
        <v>66</v>
      </c>
      <c r="E59" s="39" t="s">
        <v>1044</v>
      </c>
    </row>
    <row r="60" spans="1:5" ht="38.25">
      <c r="A60" t="s">
        <v>67</v>
      </c>
      <c r="E60" s="37" t="s">
        <v>853</v>
      </c>
    </row>
    <row r="61" spans="1:16" ht="12.75">
      <c r="A61" s="26" t="s">
        <v>59</v>
      </c>
      <c s="31" t="s">
        <v>52</v>
      </c>
      <c s="31" t="s">
        <v>1287</v>
      </c>
      <c s="26" t="s">
        <v>62</v>
      </c>
      <c s="32" t="s">
        <v>682</v>
      </c>
      <c s="33" t="s">
        <v>71</v>
      </c>
      <c s="34">
        <v>18</v>
      </c>
      <c s="35">
        <v>0</v>
      </c>
      <c s="35">
        <f>ROUND(ROUND(H61,2)*ROUND(G61,3),2)</f>
      </c>
      <c r="O61">
        <f>(I61*21)/100</f>
      </c>
      <c t="s">
        <v>33</v>
      </c>
    </row>
    <row r="62" spans="1:5" ht="12.75">
      <c r="A62" s="36" t="s">
        <v>65</v>
      </c>
      <c r="E62" s="37" t="s">
        <v>62</v>
      </c>
    </row>
    <row r="63" spans="1:5" ht="12.75">
      <c r="A63" s="38" t="s">
        <v>66</v>
      </c>
      <c r="E63" s="39" t="s">
        <v>1044</v>
      </c>
    </row>
    <row r="64" spans="1:5" ht="38.25">
      <c r="A64" t="s">
        <v>67</v>
      </c>
      <c r="E64" s="37" t="s">
        <v>853</v>
      </c>
    </row>
    <row r="65" spans="1:16" ht="12.75">
      <c r="A65" s="26" t="s">
        <v>59</v>
      </c>
      <c s="31" t="s">
        <v>231</v>
      </c>
      <c s="31" t="s">
        <v>1288</v>
      </c>
      <c s="26" t="s">
        <v>62</v>
      </c>
      <c s="32" t="s">
        <v>1289</v>
      </c>
      <c s="33" t="s">
        <v>71</v>
      </c>
      <c s="34">
        <v>18</v>
      </c>
      <c s="35">
        <v>0</v>
      </c>
      <c s="35">
        <f>ROUND(ROUND(H65,2)*ROUND(G65,3),2)</f>
      </c>
      <c r="O65">
        <f>(I65*21)/100</f>
      </c>
      <c t="s">
        <v>33</v>
      </c>
    </row>
    <row r="66" spans="1:5" ht="12.75">
      <c r="A66" s="36" t="s">
        <v>65</v>
      </c>
      <c r="E66" s="37" t="s">
        <v>62</v>
      </c>
    </row>
    <row r="67" spans="1:5" ht="12.75">
      <c r="A67" s="38" t="s">
        <v>66</v>
      </c>
      <c r="E67" s="39" t="s">
        <v>1044</v>
      </c>
    </row>
    <row r="68" spans="1:5" ht="38.25">
      <c r="A68" t="s">
        <v>67</v>
      </c>
      <c r="E68" s="37" t="s">
        <v>853</v>
      </c>
    </row>
    <row r="69" spans="1:18" ht="12.75" customHeight="1">
      <c r="A69" s="6" t="s">
        <v>56</v>
      </c>
      <c s="6"/>
      <c s="41" t="s">
        <v>706</v>
      </c>
      <c s="6"/>
      <c s="29" t="s">
        <v>1077</v>
      </c>
      <c s="6"/>
      <c s="6"/>
      <c s="6"/>
      <c s="42">
        <f>0+Q69</f>
      </c>
      <c r="O69">
        <f>0+R69</f>
      </c>
      <c r="Q69">
        <f>0+I70+I74</f>
      </c>
      <c>
        <f>0+O70+O74</f>
      </c>
    </row>
    <row r="70" spans="1:16" ht="12.75">
      <c r="A70" s="26" t="s">
        <v>59</v>
      </c>
      <c s="31" t="s">
        <v>243</v>
      </c>
      <c s="31" t="s">
        <v>1078</v>
      </c>
      <c s="26" t="s">
        <v>62</v>
      </c>
      <c s="32" t="s">
        <v>1079</v>
      </c>
      <c s="33" t="s">
        <v>81</v>
      </c>
      <c s="34">
        <v>1</v>
      </c>
      <c s="35">
        <v>0</v>
      </c>
      <c s="35">
        <f>ROUND(ROUND(H70,2)*ROUND(G70,3),2)</f>
      </c>
      <c r="O70">
        <f>(I70*21)/100</f>
      </c>
      <c t="s">
        <v>33</v>
      </c>
    </row>
    <row r="71" spans="1:5" ht="12.75">
      <c r="A71" s="36" t="s">
        <v>65</v>
      </c>
      <c r="E71" s="37" t="s">
        <v>62</v>
      </c>
    </row>
    <row r="72" spans="1:5" ht="12.75">
      <c r="A72" s="38" t="s">
        <v>66</v>
      </c>
      <c r="E72" s="39" t="s">
        <v>1044</v>
      </c>
    </row>
    <row r="73" spans="1:5" ht="38.25">
      <c r="A73" t="s">
        <v>67</v>
      </c>
      <c r="E73" s="37" t="s">
        <v>1080</v>
      </c>
    </row>
    <row r="74" spans="1:16" ht="12.75">
      <c r="A74" s="26" t="s">
        <v>59</v>
      </c>
      <c s="31" t="s">
        <v>246</v>
      </c>
      <c s="31" t="s">
        <v>1081</v>
      </c>
      <c s="26" t="s">
        <v>62</v>
      </c>
      <c s="32" t="s">
        <v>1082</v>
      </c>
      <c s="33" t="s">
        <v>81</v>
      </c>
      <c s="34">
        <v>1</v>
      </c>
      <c s="35">
        <v>0</v>
      </c>
      <c s="35">
        <f>ROUND(ROUND(H74,2)*ROUND(G74,3),2)</f>
      </c>
      <c r="O74">
        <f>(I74*21)/100</f>
      </c>
      <c t="s">
        <v>33</v>
      </c>
    </row>
    <row r="75" spans="1:5" ht="12.75">
      <c r="A75" s="36" t="s">
        <v>65</v>
      </c>
      <c r="E75" s="37" t="s">
        <v>62</v>
      </c>
    </row>
    <row r="76" spans="1:5" ht="12.75">
      <c r="A76" s="38" t="s">
        <v>66</v>
      </c>
      <c r="E76" s="39" t="s">
        <v>1044</v>
      </c>
    </row>
    <row r="77" spans="1:5" ht="38.25">
      <c r="A77" t="s">
        <v>67</v>
      </c>
      <c r="E77" s="37" t="s">
        <v>1080</v>
      </c>
    </row>
    <row r="78" spans="1:18" ht="12.75" customHeight="1">
      <c r="A78" s="6" t="s">
        <v>56</v>
      </c>
      <c s="6"/>
      <c s="41" t="s">
        <v>1009</v>
      </c>
      <c s="6"/>
      <c s="29" t="s">
        <v>1010</v>
      </c>
      <c s="6"/>
      <c s="6"/>
      <c s="6"/>
      <c s="42">
        <f>0+Q78</f>
      </c>
      <c r="O78">
        <f>0+R78</f>
      </c>
      <c r="Q78">
        <f>0+I79+I83+I87+I91+I95+I99+I103+I107+I111+I115</f>
      </c>
      <c>
        <f>0+O79+O83+O87+O91+O95+O99+O103+O107+O111+O115</f>
      </c>
    </row>
    <row r="79" spans="1:16" ht="25.5">
      <c r="A79" s="26" t="s">
        <v>59</v>
      </c>
      <c s="31" t="s">
        <v>60</v>
      </c>
      <c s="31" t="s">
        <v>1290</v>
      </c>
      <c s="26" t="s">
        <v>62</v>
      </c>
      <c s="32" t="s">
        <v>1291</v>
      </c>
      <c s="33" t="s">
        <v>81</v>
      </c>
      <c s="34">
        <v>2</v>
      </c>
      <c s="35">
        <v>0</v>
      </c>
      <c s="35">
        <f>ROUND(ROUND(H79,2)*ROUND(G79,3),2)</f>
      </c>
      <c r="O79">
        <f>(I79*21)/100</f>
      </c>
      <c t="s">
        <v>33</v>
      </c>
    </row>
    <row r="80" spans="1:5" ht="12.75">
      <c r="A80" s="36" t="s">
        <v>65</v>
      </c>
      <c r="E80" s="37" t="s">
        <v>62</v>
      </c>
    </row>
    <row r="81" spans="1:5" ht="12.75">
      <c r="A81" s="38" t="s">
        <v>66</v>
      </c>
      <c r="E81" s="39" t="s">
        <v>1044</v>
      </c>
    </row>
    <row r="82" spans="1:5" ht="51">
      <c r="A82" t="s">
        <v>67</v>
      </c>
      <c r="E82" s="37" t="s">
        <v>1292</v>
      </c>
    </row>
    <row r="83" spans="1:16" ht="25.5">
      <c r="A83" s="26" t="s">
        <v>59</v>
      </c>
      <c s="31" t="s">
        <v>68</v>
      </c>
      <c s="31" t="s">
        <v>1293</v>
      </c>
      <c s="26" t="s">
        <v>62</v>
      </c>
      <c s="32" t="s">
        <v>1294</v>
      </c>
      <c s="33" t="s">
        <v>81</v>
      </c>
      <c s="34">
        <v>1</v>
      </c>
      <c s="35">
        <v>0</v>
      </c>
      <c s="35">
        <f>ROUND(ROUND(H83,2)*ROUND(G83,3),2)</f>
      </c>
      <c r="O83">
        <f>(I83*21)/100</f>
      </c>
      <c t="s">
        <v>33</v>
      </c>
    </row>
    <row r="84" spans="1:5" ht="12.75">
      <c r="A84" s="36" t="s">
        <v>65</v>
      </c>
      <c r="E84" s="37" t="s">
        <v>62</v>
      </c>
    </row>
    <row r="85" spans="1:5" ht="12.75">
      <c r="A85" s="38" t="s">
        <v>66</v>
      </c>
      <c r="E85" s="39" t="s">
        <v>1044</v>
      </c>
    </row>
    <row r="86" spans="1:5" ht="51">
      <c r="A86" t="s">
        <v>67</v>
      </c>
      <c r="E86" s="37" t="s">
        <v>1292</v>
      </c>
    </row>
    <row r="87" spans="1:16" ht="25.5">
      <c r="A87" s="26" t="s">
        <v>59</v>
      </c>
      <c s="31" t="s">
        <v>72</v>
      </c>
      <c s="31" t="s">
        <v>1295</v>
      </c>
      <c s="26" t="s">
        <v>62</v>
      </c>
      <c s="32" t="s">
        <v>1296</v>
      </c>
      <c s="33" t="s">
        <v>81</v>
      </c>
      <c s="34">
        <v>1</v>
      </c>
      <c s="35">
        <v>0</v>
      </c>
      <c s="35">
        <f>ROUND(ROUND(H87,2)*ROUND(G87,3),2)</f>
      </c>
      <c r="O87">
        <f>(I87*21)/100</f>
      </c>
      <c t="s">
        <v>33</v>
      </c>
    </row>
    <row r="88" spans="1:5" ht="12.75">
      <c r="A88" s="36" t="s">
        <v>65</v>
      </c>
      <c r="E88" s="37" t="s">
        <v>62</v>
      </c>
    </row>
    <row r="89" spans="1:5" ht="12.75">
      <c r="A89" s="38" t="s">
        <v>66</v>
      </c>
      <c r="E89" s="39" t="s">
        <v>1044</v>
      </c>
    </row>
    <row r="90" spans="1:5" ht="51">
      <c r="A90" t="s">
        <v>67</v>
      </c>
      <c r="E90" s="37" t="s">
        <v>1292</v>
      </c>
    </row>
    <row r="91" spans="1:16" ht="12.75">
      <c r="A91" s="26" t="s">
        <v>59</v>
      </c>
      <c s="31" t="s">
        <v>75</v>
      </c>
      <c s="31" t="s">
        <v>1297</v>
      </c>
      <c s="26" t="s">
        <v>62</v>
      </c>
      <c s="32" t="s">
        <v>1298</v>
      </c>
      <c s="33" t="s">
        <v>81</v>
      </c>
      <c s="34">
        <v>1</v>
      </c>
      <c s="35">
        <v>0</v>
      </c>
      <c s="35">
        <f>ROUND(ROUND(H91,2)*ROUND(G91,3),2)</f>
      </c>
      <c r="O91">
        <f>(I91*21)/100</f>
      </c>
      <c t="s">
        <v>33</v>
      </c>
    </row>
    <row r="92" spans="1:5" ht="12.75">
      <c r="A92" s="36" t="s">
        <v>65</v>
      </c>
      <c r="E92" s="37" t="s">
        <v>62</v>
      </c>
    </row>
    <row r="93" spans="1:5" ht="12.75">
      <c r="A93" s="38" t="s">
        <v>66</v>
      </c>
      <c r="E93" s="39" t="s">
        <v>1044</v>
      </c>
    </row>
    <row r="94" spans="1:5" ht="63.75">
      <c r="A94" t="s">
        <v>67</v>
      </c>
      <c r="E94" s="37" t="s">
        <v>1299</v>
      </c>
    </row>
    <row r="95" spans="1:16" ht="25.5">
      <c r="A95" s="26" t="s">
        <v>59</v>
      </c>
      <c s="31" t="s">
        <v>78</v>
      </c>
      <c s="31" t="s">
        <v>1300</v>
      </c>
      <c s="26" t="s">
        <v>62</v>
      </c>
      <c s="32" t="s">
        <v>1301</v>
      </c>
      <c s="33" t="s">
        <v>81</v>
      </c>
      <c s="34">
        <v>2</v>
      </c>
      <c s="35">
        <v>0</v>
      </c>
      <c s="35">
        <f>ROUND(ROUND(H95,2)*ROUND(G95,3),2)</f>
      </c>
      <c r="O95">
        <f>(I95*21)/100</f>
      </c>
      <c t="s">
        <v>33</v>
      </c>
    </row>
    <row r="96" spans="1:5" ht="12.75">
      <c r="A96" s="36" t="s">
        <v>65</v>
      </c>
      <c r="E96" s="37" t="s">
        <v>62</v>
      </c>
    </row>
    <row r="97" spans="1:5" ht="12.75">
      <c r="A97" s="38" t="s">
        <v>66</v>
      </c>
      <c r="E97" s="39" t="s">
        <v>1044</v>
      </c>
    </row>
    <row r="98" spans="1:5" ht="102">
      <c r="A98" t="s">
        <v>67</v>
      </c>
      <c r="E98" s="37" t="s">
        <v>1302</v>
      </c>
    </row>
    <row r="99" spans="1:16" ht="25.5">
      <c r="A99" s="26" t="s">
        <v>59</v>
      </c>
      <c s="31" t="s">
        <v>82</v>
      </c>
      <c s="31" t="s">
        <v>1303</v>
      </c>
      <c s="26" t="s">
        <v>62</v>
      </c>
      <c s="32" t="s">
        <v>1304</v>
      </c>
      <c s="33" t="s">
        <v>81</v>
      </c>
      <c s="34">
        <v>1</v>
      </c>
      <c s="35">
        <v>0</v>
      </c>
      <c s="35">
        <f>ROUND(ROUND(H99,2)*ROUND(G99,3),2)</f>
      </c>
      <c r="O99">
        <f>(I99*21)/100</f>
      </c>
      <c t="s">
        <v>33</v>
      </c>
    </row>
    <row r="100" spans="1:5" ht="12.75">
      <c r="A100" s="36" t="s">
        <v>65</v>
      </c>
      <c r="E100" s="37" t="s">
        <v>62</v>
      </c>
    </row>
    <row r="101" spans="1:5" ht="12.75">
      <c r="A101" s="38" t="s">
        <v>66</v>
      </c>
      <c r="E101" s="39" t="s">
        <v>1044</v>
      </c>
    </row>
    <row r="102" spans="1:5" ht="102">
      <c r="A102" t="s">
        <v>67</v>
      </c>
      <c r="E102" s="37" t="s">
        <v>1142</v>
      </c>
    </row>
    <row r="103" spans="1:16" ht="12.75">
      <c r="A103" s="26" t="s">
        <v>59</v>
      </c>
      <c s="31" t="s">
        <v>85</v>
      </c>
      <c s="31" t="s">
        <v>1305</v>
      </c>
      <c s="26" t="s">
        <v>62</v>
      </c>
      <c s="32" t="s">
        <v>1306</v>
      </c>
      <c s="33" t="s">
        <v>81</v>
      </c>
      <c s="34">
        <v>1</v>
      </c>
      <c s="35">
        <v>0</v>
      </c>
      <c s="35">
        <f>ROUND(ROUND(H103,2)*ROUND(G103,3),2)</f>
      </c>
      <c r="O103">
        <f>(I103*21)/100</f>
      </c>
      <c t="s">
        <v>33</v>
      </c>
    </row>
    <row r="104" spans="1:5" ht="12.75">
      <c r="A104" s="36" t="s">
        <v>65</v>
      </c>
      <c r="E104" s="37" t="s">
        <v>62</v>
      </c>
    </row>
    <row r="105" spans="1:5" ht="12.75">
      <c r="A105" s="38" t="s">
        <v>66</v>
      </c>
      <c r="E105" s="39" t="s">
        <v>1044</v>
      </c>
    </row>
    <row r="106" spans="1:5" ht="51">
      <c r="A106" t="s">
        <v>67</v>
      </c>
      <c r="E106" s="37" t="s">
        <v>1026</v>
      </c>
    </row>
    <row r="107" spans="1:16" ht="25.5">
      <c r="A107" s="26" t="s">
        <v>59</v>
      </c>
      <c s="31" t="s">
        <v>88</v>
      </c>
      <c s="31" t="s">
        <v>1307</v>
      </c>
      <c s="26" t="s">
        <v>62</v>
      </c>
      <c s="32" t="s">
        <v>1308</v>
      </c>
      <c s="33" t="s">
        <v>81</v>
      </c>
      <c s="34">
        <v>1</v>
      </c>
      <c s="35">
        <v>0</v>
      </c>
      <c s="35">
        <f>ROUND(ROUND(H107,2)*ROUND(G107,3),2)</f>
      </c>
      <c r="O107">
        <f>(I107*21)/100</f>
      </c>
      <c t="s">
        <v>33</v>
      </c>
    </row>
    <row r="108" spans="1:5" ht="12.75">
      <c r="A108" s="36" t="s">
        <v>65</v>
      </c>
      <c r="E108" s="37" t="s">
        <v>62</v>
      </c>
    </row>
    <row r="109" spans="1:5" ht="12.75">
      <c r="A109" s="38" t="s">
        <v>66</v>
      </c>
      <c r="E109" s="39" t="s">
        <v>1044</v>
      </c>
    </row>
    <row r="110" spans="1:5" ht="51">
      <c r="A110" t="s">
        <v>67</v>
      </c>
      <c r="E110" s="37" t="s">
        <v>1026</v>
      </c>
    </row>
    <row r="111" spans="1:16" ht="25.5">
      <c r="A111" s="26" t="s">
        <v>59</v>
      </c>
      <c s="31" t="s">
        <v>91</v>
      </c>
      <c s="31" t="s">
        <v>1309</v>
      </c>
      <c s="26" t="s">
        <v>62</v>
      </c>
      <c s="32" t="s">
        <v>1310</v>
      </c>
      <c s="33" t="s">
        <v>81</v>
      </c>
      <c s="34">
        <v>8</v>
      </c>
      <c s="35">
        <v>0</v>
      </c>
      <c s="35">
        <f>ROUND(ROUND(H111,2)*ROUND(G111,3),2)</f>
      </c>
      <c r="O111">
        <f>(I111*21)/100</f>
      </c>
      <c t="s">
        <v>33</v>
      </c>
    </row>
    <row r="112" spans="1:5" ht="12.75">
      <c r="A112" s="36" t="s">
        <v>65</v>
      </c>
      <c r="E112" s="37" t="s">
        <v>62</v>
      </c>
    </row>
    <row r="113" spans="1:5" ht="12.75">
      <c r="A113" s="38" t="s">
        <v>66</v>
      </c>
      <c r="E113" s="39" t="s">
        <v>1044</v>
      </c>
    </row>
    <row r="114" spans="1:5" ht="25.5">
      <c r="A114" t="s">
        <v>67</v>
      </c>
      <c r="E114" s="37" t="s">
        <v>1015</v>
      </c>
    </row>
    <row r="115" spans="1:16" ht="12.75">
      <c r="A115" s="26" t="s">
        <v>59</v>
      </c>
      <c s="31" t="s">
        <v>94</v>
      </c>
      <c s="31" t="s">
        <v>1013</v>
      </c>
      <c s="26" t="s">
        <v>62</v>
      </c>
      <c s="32" t="s">
        <v>1014</v>
      </c>
      <c s="33" t="s">
        <v>81</v>
      </c>
      <c s="34">
        <v>8</v>
      </c>
      <c s="35">
        <v>0</v>
      </c>
      <c s="35">
        <f>ROUND(ROUND(H115,2)*ROUND(G115,3),2)</f>
      </c>
      <c r="O115">
        <f>(I115*21)/100</f>
      </c>
      <c t="s">
        <v>33</v>
      </c>
    </row>
    <row r="116" spans="1:5" ht="12.75">
      <c r="A116" s="36" t="s">
        <v>65</v>
      </c>
      <c r="E116" s="37" t="s">
        <v>62</v>
      </c>
    </row>
    <row r="117" spans="1:5" ht="12.75">
      <c r="A117" s="38" t="s">
        <v>66</v>
      </c>
      <c r="E117" s="39" t="s">
        <v>1044</v>
      </c>
    </row>
    <row r="118" spans="1:5" ht="25.5">
      <c r="A118" t="s">
        <v>67</v>
      </c>
      <c r="E118" s="37" t="s">
        <v>1015</v>
      </c>
    </row>
    <row r="119" spans="1:18" ht="12.75" customHeight="1">
      <c r="A119" s="6" t="s">
        <v>56</v>
      </c>
      <c s="6"/>
      <c s="41" t="s">
        <v>439</v>
      </c>
      <c s="6"/>
      <c s="29" t="s">
        <v>918</v>
      </c>
      <c s="6"/>
      <c s="6"/>
      <c s="6"/>
      <c s="42">
        <f>0+Q119</f>
      </c>
      <c r="O119">
        <f>0+R119</f>
      </c>
      <c r="Q119">
        <f>0+I120+I124+I128+I132+I136+I140+I144+I148+I152+I156+I160+I164+I168</f>
      </c>
      <c>
        <f>0+O120+O124+O128+O132+O136+O140+O144+O148+O152+O156+O160+O164+O168</f>
      </c>
    </row>
    <row r="120" spans="1:16" ht="25.5">
      <c r="A120" s="26" t="s">
        <v>59</v>
      </c>
      <c s="31" t="s">
        <v>97</v>
      </c>
      <c s="31" t="s">
        <v>1109</v>
      </c>
      <c s="26" t="s">
        <v>62</v>
      </c>
      <c s="32" t="s">
        <v>1110</v>
      </c>
      <c s="33" t="s">
        <v>81</v>
      </c>
      <c s="34">
        <v>3</v>
      </c>
      <c s="35">
        <v>0</v>
      </c>
      <c s="35">
        <f>ROUND(ROUND(H120,2)*ROUND(G120,3),2)</f>
      </c>
      <c r="O120">
        <f>(I120*21)/100</f>
      </c>
      <c t="s">
        <v>33</v>
      </c>
    </row>
    <row r="121" spans="1:5" ht="12.75">
      <c r="A121" s="36" t="s">
        <v>65</v>
      </c>
      <c r="E121" s="37" t="s">
        <v>62</v>
      </c>
    </row>
    <row r="122" spans="1:5" ht="12.75">
      <c r="A122" s="38" t="s">
        <v>66</v>
      </c>
      <c r="E122" s="39" t="s">
        <v>1044</v>
      </c>
    </row>
    <row r="123" spans="1:5" ht="51">
      <c r="A123" t="s">
        <v>67</v>
      </c>
      <c r="E123" s="37" t="s">
        <v>921</v>
      </c>
    </row>
    <row r="124" spans="1:16" ht="12.75">
      <c r="A124" s="26" t="s">
        <v>59</v>
      </c>
      <c s="31" t="s">
        <v>100</v>
      </c>
      <c s="31" t="s">
        <v>1150</v>
      </c>
      <c s="26" t="s">
        <v>62</v>
      </c>
      <c s="32" t="s">
        <v>1151</v>
      </c>
      <c s="33" t="s">
        <v>81</v>
      </c>
      <c s="34">
        <v>4</v>
      </c>
      <c s="35">
        <v>0</v>
      </c>
      <c s="35">
        <f>ROUND(ROUND(H124,2)*ROUND(G124,3),2)</f>
      </c>
      <c r="O124">
        <f>(I124*21)/100</f>
      </c>
      <c t="s">
        <v>33</v>
      </c>
    </row>
    <row r="125" spans="1:5" ht="12.75">
      <c r="A125" s="36" t="s">
        <v>65</v>
      </c>
      <c r="E125" s="37" t="s">
        <v>62</v>
      </c>
    </row>
    <row r="126" spans="1:5" ht="12.75">
      <c r="A126" s="38" t="s">
        <v>66</v>
      </c>
      <c r="E126" s="39" t="s">
        <v>1044</v>
      </c>
    </row>
    <row r="127" spans="1:5" ht="51">
      <c r="A127" t="s">
        <v>67</v>
      </c>
      <c r="E127" s="37" t="s">
        <v>921</v>
      </c>
    </row>
    <row r="128" spans="1:16" ht="12.75">
      <c r="A128" s="26" t="s">
        <v>59</v>
      </c>
      <c s="31" t="s">
        <v>103</v>
      </c>
      <c s="31" t="s">
        <v>1311</v>
      </c>
      <c s="26" t="s">
        <v>62</v>
      </c>
      <c s="32" t="s">
        <v>1312</v>
      </c>
      <c s="33" t="s">
        <v>81</v>
      </c>
      <c s="34">
        <v>2</v>
      </c>
      <c s="35">
        <v>0</v>
      </c>
      <c s="35">
        <f>ROUND(ROUND(H128,2)*ROUND(G128,3),2)</f>
      </c>
      <c r="O128">
        <f>(I128*21)/100</f>
      </c>
      <c t="s">
        <v>33</v>
      </c>
    </row>
    <row r="129" spans="1:5" ht="12.75">
      <c r="A129" s="36" t="s">
        <v>65</v>
      </c>
      <c r="E129" s="37" t="s">
        <v>62</v>
      </c>
    </row>
    <row r="130" spans="1:5" ht="12.75">
      <c r="A130" s="38" t="s">
        <v>66</v>
      </c>
      <c r="E130" s="39" t="s">
        <v>1044</v>
      </c>
    </row>
    <row r="131" spans="1:5" ht="51">
      <c r="A131" t="s">
        <v>67</v>
      </c>
      <c r="E131" s="37" t="s">
        <v>921</v>
      </c>
    </row>
    <row r="132" spans="1:16" ht="25.5">
      <c r="A132" s="26" t="s">
        <v>59</v>
      </c>
      <c s="31" t="s">
        <v>107</v>
      </c>
      <c s="31" t="s">
        <v>1152</v>
      </c>
      <c s="26" t="s">
        <v>62</v>
      </c>
      <c s="32" t="s">
        <v>1153</v>
      </c>
      <c s="33" t="s">
        <v>81</v>
      </c>
      <c s="34">
        <v>1</v>
      </c>
      <c s="35">
        <v>0</v>
      </c>
      <c s="35">
        <f>ROUND(ROUND(H132,2)*ROUND(G132,3),2)</f>
      </c>
      <c r="O132">
        <f>(I132*21)/100</f>
      </c>
      <c t="s">
        <v>33</v>
      </c>
    </row>
    <row r="133" spans="1:5" ht="12.75">
      <c r="A133" s="36" t="s">
        <v>65</v>
      </c>
      <c r="E133" s="37" t="s">
        <v>62</v>
      </c>
    </row>
    <row r="134" spans="1:5" ht="12.75">
      <c r="A134" s="38" t="s">
        <v>66</v>
      </c>
      <c r="E134" s="39" t="s">
        <v>1044</v>
      </c>
    </row>
    <row r="135" spans="1:5" ht="51">
      <c r="A135" t="s">
        <v>67</v>
      </c>
      <c r="E135" s="37" t="s">
        <v>921</v>
      </c>
    </row>
    <row r="136" spans="1:16" ht="25.5">
      <c r="A136" s="26" t="s">
        <v>59</v>
      </c>
      <c s="31" t="s">
        <v>110</v>
      </c>
      <c s="31" t="s">
        <v>776</v>
      </c>
      <c s="26" t="s">
        <v>62</v>
      </c>
      <c s="32" t="s">
        <v>777</v>
      </c>
      <c s="33" t="s">
        <v>81</v>
      </c>
      <c s="34">
        <v>1</v>
      </c>
      <c s="35">
        <v>0</v>
      </c>
      <c s="35">
        <f>ROUND(ROUND(H136,2)*ROUND(G136,3),2)</f>
      </c>
      <c r="O136">
        <f>(I136*21)/100</f>
      </c>
      <c t="s">
        <v>33</v>
      </c>
    </row>
    <row r="137" spans="1:5" ht="12.75">
      <c r="A137" s="36" t="s">
        <v>65</v>
      </c>
      <c r="E137" s="37" t="s">
        <v>62</v>
      </c>
    </row>
    <row r="138" spans="1:5" ht="12.75">
      <c r="A138" s="38" t="s">
        <v>66</v>
      </c>
      <c r="E138" s="39" t="s">
        <v>1044</v>
      </c>
    </row>
    <row r="139" spans="1:5" ht="63.75">
      <c r="A139" t="s">
        <v>67</v>
      </c>
      <c r="E139" s="37" t="s">
        <v>924</v>
      </c>
    </row>
    <row r="140" spans="1:16" ht="38.25">
      <c r="A140" s="26" t="s">
        <v>59</v>
      </c>
      <c s="31" t="s">
        <v>113</v>
      </c>
      <c s="31" t="s">
        <v>780</v>
      </c>
      <c s="26" t="s">
        <v>62</v>
      </c>
      <c s="32" t="s">
        <v>781</v>
      </c>
      <c s="33" t="s">
        <v>81</v>
      </c>
      <c s="34">
        <v>4</v>
      </c>
      <c s="35">
        <v>0</v>
      </c>
      <c s="35">
        <f>ROUND(ROUND(H140,2)*ROUND(G140,3),2)</f>
      </c>
      <c r="O140">
        <f>(I140*21)/100</f>
      </c>
      <c t="s">
        <v>33</v>
      </c>
    </row>
    <row r="141" spans="1:5" ht="12.75">
      <c r="A141" s="36" t="s">
        <v>65</v>
      </c>
      <c r="E141" s="37" t="s">
        <v>62</v>
      </c>
    </row>
    <row r="142" spans="1:5" ht="12.75">
      <c r="A142" s="38" t="s">
        <v>66</v>
      </c>
      <c r="E142" s="39" t="s">
        <v>1044</v>
      </c>
    </row>
    <row r="143" spans="1:5" ht="63.75">
      <c r="A143" t="s">
        <v>67</v>
      </c>
      <c r="E143" s="37" t="s">
        <v>924</v>
      </c>
    </row>
    <row r="144" spans="1:16" ht="25.5">
      <c r="A144" s="26" t="s">
        <v>59</v>
      </c>
      <c s="31" t="s">
        <v>116</v>
      </c>
      <c s="31" t="s">
        <v>338</v>
      </c>
      <c s="26" t="s">
        <v>62</v>
      </c>
      <c s="32" t="s">
        <v>339</v>
      </c>
      <c s="33" t="s">
        <v>81</v>
      </c>
      <c s="34">
        <v>1</v>
      </c>
      <c s="35">
        <v>0</v>
      </c>
      <c s="35">
        <f>ROUND(ROUND(H144,2)*ROUND(G144,3),2)</f>
      </c>
      <c r="O144">
        <f>(I144*21)/100</f>
      </c>
      <c t="s">
        <v>33</v>
      </c>
    </row>
    <row r="145" spans="1:5" ht="12.75">
      <c r="A145" s="36" t="s">
        <v>65</v>
      </c>
      <c r="E145" s="37" t="s">
        <v>62</v>
      </c>
    </row>
    <row r="146" spans="1:5" ht="12.75">
      <c r="A146" s="38" t="s">
        <v>66</v>
      </c>
      <c r="E146" s="39" t="s">
        <v>1044</v>
      </c>
    </row>
    <row r="147" spans="1:5" ht="38.25">
      <c r="A147" t="s">
        <v>67</v>
      </c>
      <c r="E147" s="37" t="s">
        <v>925</v>
      </c>
    </row>
    <row r="148" spans="1:16" ht="12.75">
      <c r="A148" s="26" t="s">
        <v>59</v>
      </c>
      <c s="31" t="s">
        <v>119</v>
      </c>
      <c s="31" t="s">
        <v>784</v>
      </c>
      <c s="26" t="s">
        <v>62</v>
      </c>
      <c s="32" t="s">
        <v>785</v>
      </c>
      <c s="33" t="s">
        <v>204</v>
      </c>
      <c s="34">
        <v>24</v>
      </c>
      <c s="35">
        <v>0</v>
      </c>
      <c s="35">
        <f>ROUND(ROUND(H148,2)*ROUND(G148,3),2)</f>
      </c>
      <c r="O148">
        <f>(I148*21)/100</f>
      </c>
      <c t="s">
        <v>33</v>
      </c>
    </row>
    <row r="149" spans="1:5" ht="12.75">
      <c r="A149" s="36" t="s">
        <v>65</v>
      </c>
      <c r="E149" s="37" t="s">
        <v>62</v>
      </c>
    </row>
    <row r="150" spans="1:5" ht="12.75">
      <c r="A150" s="38" t="s">
        <v>66</v>
      </c>
      <c r="E150" s="39" t="s">
        <v>1044</v>
      </c>
    </row>
    <row r="151" spans="1:5" ht="38.25">
      <c r="A151" t="s">
        <v>67</v>
      </c>
      <c r="E151" s="37" t="s">
        <v>929</v>
      </c>
    </row>
    <row r="152" spans="1:16" ht="12.75">
      <c r="A152" s="26" t="s">
        <v>59</v>
      </c>
      <c s="31" t="s">
        <v>122</v>
      </c>
      <c s="31" t="s">
        <v>791</v>
      </c>
      <c s="26" t="s">
        <v>62</v>
      </c>
      <c s="32" t="s">
        <v>792</v>
      </c>
      <c s="33" t="s">
        <v>204</v>
      </c>
      <c s="34">
        <v>16</v>
      </c>
      <c s="35">
        <v>0</v>
      </c>
      <c s="35">
        <f>ROUND(ROUND(H152,2)*ROUND(G152,3),2)</f>
      </c>
      <c r="O152">
        <f>(I152*21)/100</f>
      </c>
      <c t="s">
        <v>33</v>
      </c>
    </row>
    <row r="153" spans="1:5" ht="12.75">
      <c r="A153" s="36" t="s">
        <v>65</v>
      </c>
      <c r="E153" s="37" t="s">
        <v>62</v>
      </c>
    </row>
    <row r="154" spans="1:5" ht="12.75">
      <c r="A154" s="38" t="s">
        <v>66</v>
      </c>
      <c r="E154" s="39" t="s">
        <v>1044</v>
      </c>
    </row>
    <row r="155" spans="1:5" ht="38.25">
      <c r="A155" t="s">
        <v>67</v>
      </c>
      <c r="E155" s="37" t="s">
        <v>930</v>
      </c>
    </row>
    <row r="156" spans="1:16" ht="12.75">
      <c r="A156" s="26" t="s">
        <v>59</v>
      </c>
      <c s="31" t="s">
        <v>125</v>
      </c>
      <c s="31" t="s">
        <v>441</v>
      </c>
      <c s="26" t="s">
        <v>62</v>
      </c>
      <c s="32" t="s">
        <v>442</v>
      </c>
      <c s="33" t="s">
        <v>204</v>
      </c>
      <c s="34">
        <v>8</v>
      </c>
      <c s="35">
        <v>0</v>
      </c>
      <c s="35">
        <f>ROUND(ROUND(H156,2)*ROUND(G156,3),2)</f>
      </c>
      <c r="O156">
        <f>(I156*21)/100</f>
      </c>
      <c t="s">
        <v>33</v>
      </c>
    </row>
    <row r="157" spans="1:5" ht="12.75">
      <c r="A157" s="36" t="s">
        <v>65</v>
      </c>
      <c r="E157" s="37" t="s">
        <v>62</v>
      </c>
    </row>
    <row r="158" spans="1:5" ht="12.75">
      <c r="A158" s="38" t="s">
        <v>66</v>
      </c>
      <c r="E158" s="39" t="s">
        <v>1044</v>
      </c>
    </row>
    <row r="159" spans="1:5" ht="38.25">
      <c r="A159" t="s">
        <v>67</v>
      </c>
      <c r="E159" s="37" t="s">
        <v>931</v>
      </c>
    </row>
    <row r="160" spans="1:16" ht="25.5">
      <c r="A160" s="26" t="s">
        <v>59</v>
      </c>
      <c s="31" t="s">
        <v>140</v>
      </c>
      <c s="31" t="s">
        <v>1161</v>
      </c>
      <c s="26" t="s">
        <v>62</v>
      </c>
      <c s="32" t="s">
        <v>1313</v>
      </c>
      <c s="33" t="s">
        <v>81</v>
      </c>
      <c s="34">
        <v>2</v>
      </c>
      <c s="35">
        <v>0</v>
      </c>
      <c s="35">
        <f>ROUND(ROUND(H160,2)*ROUND(G160,3),2)</f>
      </c>
      <c r="O160">
        <f>(I160*21)/100</f>
      </c>
      <c t="s">
        <v>33</v>
      </c>
    </row>
    <row r="161" spans="1:5" ht="12.75">
      <c r="A161" s="36" t="s">
        <v>65</v>
      </c>
      <c r="E161" s="37" t="s">
        <v>62</v>
      </c>
    </row>
    <row r="162" spans="1:5" ht="12.75">
      <c r="A162" s="38" t="s">
        <v>66</v>
      </c>
      <c r="E162" s="39" t="s">
        <v>1044</v>
      </c>
    </row>
    <row r="163" spans="1:5" ht="51">
      <c r="A163" t="s">
        <v>67</v>
      </c>
      <c r="E163" s="37" t="s">
        <v>921</v>
      </c>
    </row>
    <row r="164" spans="1:16" ht="25.5">
      <c r="A164" s="26" t="s">
        <v>59</v>
      </c>
      <c s="31" t="s">
        <v>143</v>
      </c>
      <c s="31" t="s">
        <v>1314</v>
      </c>
      <c s="26" t="s">
        <v>62</v>
      </c>
      <c s="32" t="s">
        <v>1162</v>
      </c>
      <c s="33" t="s">
        <v>81</v>
      </c>
      <c s="34">
        <v>1</v>
      </c>
      <c s="35">
        <v>0</v>
      </c>
      <c s="35">
        <f>ROUND(ROUND(H164,2)*ROUND(G164,3),2)</f>
      </c>
      <c r="O164">
        <f>(I164*21)/100</f>
      </c>
      <c t="s">
        <v>33</v>
      </c>
    </row>
    <row r="165" spans="1:5" ht="12.75">
      <c r="A165" s="36" t="s">
        <v>65</v>
      </c>
      <c r="E165" s="37" t="s">
        <v>62</v>
      </c>
    </row>
    <row r="166" spans="1:5" ht="12.75">
      <c r="A166" s="38" t="s">
        <v>66</v>
      </c>
      <c r="E166" s="39" t="s">
        <v>1044</v>
      </c>
    </row>
    <row r="167" spans="1:5" ht="38.25">
      <c r="A167" t="s">
        <v>67</v>
      </c>
      <c r="E167" s="37" t="s">
        <v>1163</v>
      </c>
    </row>
    <row r="168" spans="1:16" ht="12.75">
      <c r="A168" s="26" t="s">
        <v>59</v>
      </c>
      <c s="31" t="s">
        <v>146</v>
      </c>
      <c s="31" t="s">
        <v>932</v>
      </c>
      <c s="26" t="s">
        <v>62</v>
      </c>
      <c s="32" t="s">
        <v>933</v>
      </c>
      <c s="33" t="s">
        <v>934</v>
      </c>
      <c s="34">
        <v>1</v>
      </c>
      <c s="35">
        <v>0</v>
      </c>
      <c s="35">
        <f>ROUND(ROUND(H168,2)*ROUND(G168,3),2)</f>
      </c>
      <c r="O168">
        <f>(I168*21)/100</f>
      </c>
      <c t="s">
        <v>33</v>
      </c>
    </row>
    <row r="169" spans="1:5" ht="12.75">
      <c r="A169" s="36" t="s">
        <v>65</v>
      </c>
      <c r="E169" s="37" t="s">
        <v>62</v>
      </c>
    </row>
    <row r="170" spans="1:5" ht="12.75">
      <c r="A170" s="38" t="s">
        <v>66</v>
      </c>
      <c r="E170" s="39" t="s">
        <v>1044</v>
      </c>
    </row>
    <row r="171" spans="1:5" ht="140.25">
      <c r="A171" t="s">
        <v>67</v>
      </c>
      <c r="E171" s="37" t="s">
        <v>935</v>
      </c>
    </row>
    <row r="172" spans="1:18" ht="12.75" customHeight="1">
      <c r="A172" s="6" t="s">
        <v>56</v>
      </c>
      <c s="6"/>
      <c s="41" t="s">
        <v>936</v>
      </c>
      <c s="6"/>
      <c s="29" t="s">
        <v>937</v>
      </c>
      <c s="6"/>
      <c s="6"/>
      <c s="6"/>
      <c s="42">
        <f>0+Q172</f>
      </c>
      <c r="O172">
        <f>0+R172</f>
      </c>
      <c r="Q172">
        <f>0+I173+I177</f>
      </c>
      <c>
        <f>0+O173+O177</f>
      </c>
    </row>
    <row r="173" spans="1:16" ht="12.75">
      <c r="A173" s="26" t="s">
        <v>59</v>
      </c>
      <c s="31" t="s">
        <v>128</v>
      </c>
      <c s="31" t="s">
        <v>954</v>
      </c>
      <c s="26" t="s">
        <v>62</v>
      </c>
      <c s="32" t="s">
        <v>955</v>
      </c>
      <c s="33" t="s">
        <v>81</v>
      </c>
      <c s="34">
        <v>100</v>
      </c>
      <c s="35">
        <v>0</v>
      </c>
      <c s="35">
        <f>ROUND(ROUND(H173,2)*ROUND(G173,3),2)</f>
      </c>
      <c r="O173">
        <f>(I173*21)/100</f>
      </c>
      <c t="s">
        <v>33</v>
      </c>
    </row>
    <row r="174" spans="1:5" ht="12.75">
      <c r="A174" s="36" t="s">
        <v>65</v>
      </c>
      <c r="E174" s="37" t="s">
        <v>62</v>
      </c>
    </row>
    <row r="175" spans="1:5" ht="12.75">
      <c r="A175" s="38" t="s">
        <v>66</v>
      </c>
      <c r="E175" s="39" t="s">
        <v>1044</v>
      </c>
    </row>
    <row r="176" spans="1:5" ht="38.25">
      <c r="A176" t="s">
        <v>67</v>
      </c>
      <c r="E176" s="37" t="s">
        <v>956</v>
      </c>
    </row>
    <row r="177" spans="1:16" ht="12.75">
      <c r="A177" s="26" t="s">
        <v>59</v>
      </c>
      <c s="31" t="s">
        <v>131</v>
      </c>
      <c s="31" t="s">
        <v>957</v>
      </c>
      <c s="26" t="s">
        <v>62</v>
      </c>
      <c s="32" t="s">
        <v>958</v>
      </c>
      <c s="33" t="s">
        <v>81</v>
      </c>
      <c s="34">
        <v>50</v>
      </c>
      <c s="35">
        <v>0</v>
      </c>
      <c s="35">
        <f>ROUND(ROUND(H177,2)*ROUND(G177,3),2)</f>
      </c>
      <c r="O177">
        <f>(I177*21)/100</f>
      </c>
      <c t="s">
        <v>33</v>
      </c>
    </row>
    <row r="178" spans="1:5" ht="12.75">
      <c r="A178" s="36" t="s">
        <v>65</v>
      </c>
      <c r="E178" s="37" t="s">
        <v>62</v>
      </c>
    </row>
    <row r="179" spans="1:5" ht="12.75">
      <c r="A179" s="38" t="s">
        <v>66</v>
      </c>
      <c r="E179" s="39" t="s">
        <v>1044</v>
      </c>
    </row>
    <row r="180" spans="1:5" ht="38.25">
      <c r="A180" t="s">
        <v>67</v>
      </c>
      <c r="E180" s="37" t="s">
        <v>956</v>
      </c>
    </row>
    <row r="181" spans="1:18" ht="12.75" customHeight="1">
      <c r="A181" s="6" t="s">
        <v>56</v>
      </c>
      <c s="6"/>
      <c s="41" t="s">
        <v>967</v>
      </c>
      <c s="6"/>
      <c s="29" t="s">
        <v>968</v>
      </c>
      <c s="6"/>
      <c s="6"/>
      <c s="6"/>
      <c s="42">
        <f>0+Q181</f>
      </c>
      <c r="O181">
        <f>0+R181</f>
      </c>
      <c r="Q181">
        <f>0+I182+I186</f>
      </c>
      <c>
        <f>0+O182+O186</f>
      </c>
    </row>
    <row r="182" spans="1:16" ht="38.25">
      <c r="A182" s="26" t="s">
        <v>59</v>
      </c>
      <c s="31" t="s">
        <v>134</v>
      </c>
      <c s="31" t="s">
        <v>969</v>
      </c>
      <c s="26" t="s">
        <v>62</v>
      </c>
      <c s="32" t="s">
        <v>970</v>
      </c>
      <c s="33" t="s">
        <v>971</v>
      </c>
      <c s="34">
        <v>0.5</v>
      </c>
      <c s="35">
        <v>0</v>
      </c>
      <c s="35">
        <f>ROUND(ROUND(H182,2)*ROUND(G182,3),2)</f>
      </c>
      <c r="O182">
        <f>(I182*21)/100</f>
      </c>
      <c t="s">
        <v>33</v>
      </c>
    </row>
    <row r="183" spans="1:5" ht="12.75">
      <c r="A183" s="36" t="s">
        <v>65</v>
      </c>
      <c r="E183" s="37" t="s">
        <v>62</v>
      </c>
    </row>
    <row r="184" spans="1:5" ht="12.75">
      <c r="A184" s="38" t="s">
        <v>66</v>
      </c>
      <c r="E184" s="39" t="s">
        <v>1044</v>
      </c>
    </row>
    <row r="185" spans="1:5" ht="102">
      <c r="A185" t="s">
        <v>67</v>
      </c>
      <c r="E185" s="37" t="s">
        <v>972</v>
      </c>
    </row>
    <row r="186" spans="1:16" ht="25.5">
      <c r="A186" s="26" t="s">
        <v>59</v>
      </c>
      <c s="31" t="s">
        <v>137</v>
      </c>
      <c s="31" t="s">
        <v>973</v>
      </c>
      <c s="26" t="s">
        <v>62</v>
      </c>
      <c s="32" t="s">
        <v>974</v>
      </c>
      <c s="33" t="s">
        <v>971</v>
      </c>
      <c s="34">
        <v>0.05</v>
      </c>
      <c s="35">
        <v>0</v>
      </c>
      <c s="35">
        <f>ROUND(ROUND(H186,2)*ROUND(G186,3),2)</f>
      </c>
      <c r="O186">
        <f>(I186*21)/100</f>
      </c>
      <c t="s">
        <v>33</v>
      </c>
    </row>
    <row r="187" spans="1:5" ht="12.75">
      <c r="A187" s="36" t="s">
        <v>65</v>
      </c>
      <c r="E187" s="37" t="s">
        <v>62</v>
      </c>
    </row>
    <row r="188" spans="1:5" ht="12.75">
      <c r="A188" s="38" t="s">
        <v>66</v>
      </c>
      <c r="E188" s="39" t="s">
        <v>1044</v>
      </c>
    </row>
    <row r="189" spans="1:5" ht="102">
      <c r="A189" t="s">
        <v>67</v>
      </c>
      <c r="E189" s="37" t="s">
        <v>972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4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0+O11+O44+O49+O54+O59+O136</f>
      </c>
      <c t="s">
        <v>32</v>
      </c>
    </row>
    <row r="3" spans="1:16" ht="15" customHeight="1">
      <c r="A3" t="s">
        <v>12</v>
      </c>
      <c s="12" t="s">
        <v>14</v>
      </c>
      <c s="13" t="s">
        <v>15</v>
      </c>
      <c s="1"/>
      <c s="14" t="s">
        <v>16</v>
      </c>
      <c s="1"/>
      <c s="9"/>
      <c s="8" t="s">
        <v>1321</v>
      </c>
      <c s="43">
        <f>0+I11+I44+I49+I54+I59+I136</f>
      </c>
      <c r="O3" t="s">
        <v>29</v>
      </c>
      <c t="s">
        <v>33</v>
      </c>
    </row>
    <row r="4" spans="1:16" ht="15" customHeight="1">
      <c r="A4" t="s">
        <v>17</v>
      </c>
      <c s="12" t="s">
        <v>18</v>
      </c>
      <c s="13" t="s">
        <v>1315</v>
      </c>
      <c s="1"/>
      <c s="14" t="s">
        <v>1316</v>
      </c>
      <c s="1"/>
      <c s="1"/>
      <c s="11"/>
      <c s="11"/>
      <c r="O4" t="s">
        <v>30</v>
      </c>
      <c t="s">
        <v>33</v>
      </c>
    </row>
    <row r="5" spans="1:16" ht="12.75" customHeight="1">
      <c r="A5" t="s">
        <v>21</v>
      </c>
      <c s="12" t="s">
        <v>18</v>
      </c>
      <c s="13" t="s">
        <v>1317</v>
      </c>
      <c s="1"/>
      <c s="14" t="s">
        <v>1318</v>
      </c>
      <c s="1"/>
      <c s="1"/>
      <c s="1"/>
      <c s="1"/>
      <c r="O5" t="s">
        <v>31</v>
      </c>
      <c t="s">
        <v>33</v>
      </c>
    </row>
    <row r="6" spans="1:9" ht="12.75" customHeight="1">
      <c r="A6" t="s">
        <v>24</v>
      </c>
      <c s="12" t="s">
        <v>18</v>
      </c>
      <c s="13" t="s">
        <v>1319</v>
      </c>
      <c s="1"/>
      <c s="14" t="s">
        <v>1320</v>
      </c>
      <c s="1"/>
      <c s="1"/>
      <c s="1"/>
      <c s="1"/>
    </row>
    <row r="7" spans="1:9" ht="12.75" customHeight="1">
      <c r="A7" t="s">
        <v>27</v>
      </c>
      <c s="16" t="s">
        <v>28</v>
      </c>
      <c s="17" t="s">
        <v>1321</v>
      </c>
      <c s="6"/>
      <c s="18" t="s">
        <v>1322</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39</v>
      </c>
      <c s="27"/>
      <c s="29" t="s">
        <v>1326</v>
      </c>
      <c s="27"/>
      <c s="27"/>
      <c s="27"/>
      <c s="30">
        <f>0+Q11</f>
      </c>
      <c r="O11">
        <f>0+R11</f>
      </c>
      <c r="Q11">
        <f>0+I12+I16+I20+I24+I28+I32+I36+I40</f>
      </c>
      <c>
        <f>0+O12+O16+O20+O24+O28+O32+O36+O40</f>
      </c>
    </row>
    <row r="12" spans="1:16" ht="12.75">
      <c r="A12" s="26" t="s">
        <v>59</v>
      </c>
      <c s="31" t="s">
        <v>39</v>
      </c>
      <c s="31" t="s">
        <v>1327</v>
      </c>
      <c s="26" t="s">
        <v>62</v>
      </c>
      <c s="32" t="s">
        <v>1328</v>
      </c>
      <c s="33" t="s">
        <v>216</v>
      </c>
      <c s="34">
        <v>0.271</v>
      </c>
      <c s="35">
        <v>0</v>
      </c>
      <c s="35">
        <f>ROUND(ROUND(H12,2)*ROUND(G12,3),2)</f>
      </c>
      <c r="O12">
        <f>(I12*21)/100</f>
      </c>
      <c t="s">
        <v>33</v>
      </c>
    </row>
    <row r="13" spans="1:5" ht="25.5">
      <c r="A13" s="36" t="s">
        <v>65</v>
      </c>
      <c r="E13" s="37" t="s">
        <v>1329</v>
      </c>
    </row>
    <row r="14" spans="1:5" ht="38.25">
      <c r="A14" s="38" t="s">
        <v>66</v>
      </c>
      <c r="E14" s="39" t="s">
        <v>1330</v>
      </c>
    </row>
    <row r="15" spans="1:5" ht="25.5">
      <c r="A15" t="s">
        <v>67</v>
      </c>
      <c r="E15" s="37" t="s">
        <v>1331</v>
      </c>
    </row>
    <row r="16" spans="1:16" ht="25.5">
      <c r="A16" s="26" t="s">
        <v>59</v>
      </c>
      <c s="31" t="s">
        <v>33</v>
      </c>
      <c s="31" t="s">
        <v>1332</v>
      </c>
      <c s="26" t="s">
        <v>62</v>
      </c>
      <c s="32" t="s">
        <v>1333</v>
      </c>
      <c s="33" t="s">
        <v>216</v>
      </c>
      <c s="34">
        <v>81.16</v>
      </c>
      <c s="35">
        <v>0</v>
      </c>
      <c s="35">
        <f>ROUND(ROUND(H16,2)*ROUND(G16,3),2)</f>
      </c>
      <c r="O16">
        <f>(I16*21)/100</f>
      </c>
      <c t="s">
        <v>33</v>
      </c>
    </row>
    <row r="17" spans="1:5" ht="38.25">
      <c r="A17" s="36" t="s">
        <v>65</v>
      </c>
      <c r="E17" s="37" t="s">
        <v>1334</v>
      </c>
    </row>
    <row r="18" spans="1:5" ht="25.5">
      <c r="A18" s="38" t="s">
        <v>66</v>
      </c>
      <c r="E18" s="39" t="s">
        <v>1335</v>
      </c>
    </row>
    <row r="19" spans="1:5" ht="38.25">
      <c r="A19" t="s">
        <v>67</v>
      </c>
      <c r="E19" s="37" t="s">
        <v>1336</v>
      </c>
    </row>
    <row r="20" spans="1:16" ht="12.75">
      <c r="A20" s="26" t="s">
        <v>59</v>
      </c>
      <c s="31" t="s">
        <v>32</v>
      </c>
      <c s="31" t="s">
        <v>1337</v>
      </c>
      <c s="26" t="s">
        <v>62</v>
      </c>
      <c s="32" t="s">
        <v>1338</v>
      </c>
      <c s="33" t="s">
        <v>225</v>
      </c>
      <c s="34">
        <v>232.72</v>
      </c>
      <c s="35">
        <v>0</v>
      </c>
      <c s="35">
        <f>ROUND(ROUND(H20,2)*ROUND(G20,3),2)</f>
      </c>
      <c r="O20">
        <f>(I20*21)/100</f>
      </c>
      <c t="s">
        <v>33</v>
      </c>
    </row>
    <row r="21" spans="1:5" ht="25.5">
      <c r="A21" s="36" t="s">
        <v>65</v>
      </c>
      <c r="E21" s="37" t="s">
        <v>1339</v>
      </c>
    </row>
    <row r="22" spans="1:5" ht="25.5">
      <c r="A22" s="38" t="s">
        <v>66</v>
      </c>
      <c r="E22" s="39" t="s">
        <v>1340</v>
      </c>
    </row>
    <row r="23" spans="1:5" ht="25.5">
      <c r="A23" t="s">
        <v>67</v>
      </c>
      <c r="E23" s="37" t="s">
        <v>1341</v>
      </c>
    </row>
    <row r="24" spans="1:16" ht="12.75">
      <c r="A24" s="26" t="s">
        <v>59</v>
      </c>
      <c s="31" t="s">
        <v>43</v>
      </c>
      <c s="31" t="s">
        <v>1342</v>
      </c>
      <c s="26" t="s">
        <v>62</v>
      </c>
      <c s="32" t="s">
        <v>1343</v>
      </c>
      <c s="33" t="s">
        <v>225</v>
      </c>
      <c s="34">
        <v>232.72</v>
      </c>
      <c s="35">
        <v>0</v>
      </c>
      <c s="35">
        <f>ROUND(ROUND(H24,2)*ROUND(G24,3),2)</f>
      </c>
      <c r="O24">
        <f>(I24*21)/100</f>
      </c>
      <c t="s">
        <v>33</v>
      </c>
    </row>
    <row r="25" spans="1:5" ht="25.5">
      <c r="A25" s="36" t="s">
        <v>65</v>
      </c>
      <c r="E25" s="37" t="s">
        <v>1344</v>
      </c>
    </row>
    <row r="26" spans="1:5" ht="25.5">
      <c r="A26" s="38" t="s">
        <v>66</v>
      </c>
      <c r="E26" s="39" t="s">
        <v>1345</v>
      </c>
    </row>
    <row r="27" spans="1:5" ht="12.75">
      <c r="A27" t="s">
        <v>67</v>
      </c>
      <c r="E27" s="37" t="s">
        <v>62</v>
      </c>
    </row>
    <row r="28" spans="1:16" ht="12.75">
      <c r="A28" s="26" t="s">
        <v>59</v>
      </c>
      <c s="31" t="s">
        <v>45</v>
      </c>
      <c s="31" t="s">
        <v>1346</v>
      </c>
      <c s="26" t="s">
        <v>62</v>
      </c>
      <c s="32" t="s">
        <v>1347</v>
      </c>
      <c s="33" t="s">
        <v>216</v>
      </c>
      <c s="34">
        <v>63.21</v>
      </c>
      <c s="35">
        <v>0</v>
      </c>
      <c s="35">
        <f>ROUND(ROUND(H28,2)*ROUND(G28,3),2)</f>
      </c>
      <c r="O28">
        <f>(I28*21)/100</f>
      </c>
      <c t="s">
        <v>33</v>
      </c>
    </row>
    <row r="29" spans="1:5" ht="25.5">
      <c r="A29" s="36" t="s">
        <v>65</v>
      </c>
      <c r="E29" s="37" t="s">
        <v>1348</v>
      </c>
    </row>
    <row r="30" spans="1:5" ht="63.75">
      <c r="A30" s="38" t="s">
        <v>66</v>
      </c>
      <c r="E30" s="39" t="s">
        <v>1349</v>
      </c>
    </row>
    <row r="31" spans="1:5" ht="216.75">
      <c r="A31" t="s">
        <v>67</v>
      </c>
      <c r="E31" s="37" t="s">
        <v>1350</v>
      </c>
    </row>
    <row r="32" spans="1:16" ht="12.75">
      <c r="A32" s="26" t="s">
        <v>59</v>
      </c>
      <c s="31" t="s">
        <v>47</v>
      </c>
      <c s="31" t="s">
        <v>1351</v>
      </c>
      <c s="26" t="s">
        <v>62</v>
      </c>
      <c s="32" t="s">
        <v>1352</v>
      </c>
      <c s="33" t="s">
        <v>216</v>
      </c>
      <c s="34">
        <v>12.04</v>
      </c>
      <c s="35">
        <v>0</v>
      </c>
      <c s="35">
        <f>ROUND(ROUND(H32,2)*ROUND(G32,3),2)</f>
      </c>
      <c r="O32">
        <f>(I32*21)/100</f>
      </c>
      <c t="s">
        <v>33</v>
      </c>
    </row>
    <row r="33" spans="1:5" ht="38.25">
      <c r="A33" s="36" t="s">
        <v>65</v>
      </c>
      <c r="E33" s="37" t="s">
        <v>1353</v>
      </c>
    </row>
    <row r="34" spans="1:5" ht="25.5">
      <c r="A34" s="38" t="s">
        <v>66</v>
      </c>
      <c r="E34" s="39" t="s">
        <v>1354</v>
      </c>
    </row>
    <row r="35" spans="1:5" ht="76.5">
      <c r="A35" t="s">
        <v>67</v>
      </c>
      <c r="E35" s="37" t="s">
        <v>1355</v>
      </c>
    </row>
    <row r="36" spans="1:16" ht="12.75">
      <c r="A36" s="26" t="s">
        <v>59</v>
      </c>
      <c s="31" t="s">
        <v>234</v>
      </c>
      <c s="31" t="s">
        <v>1356</v>
      </c>
      <c s="26" t="s">
        <v>62</v>
      </c>
      <c s="32" t="s">
        <v>1357</v>
      </c>
      <c s="33" t="s">
        <v>971</v>
      </c>
      <c s="34">
        <v>24.682</v>
      </c>
      <c s="35">
        <v>0</v>
      </c>
      <c s="35">
        <f>ROUND(ROUND(H36,2)*ROUND(G36,3),2)</f>
      </c>
      <c r="O36">
        <f>(I36*21)/100</f>
      </c>
      <c t="s">
        <v>33</v>
      </c>
    </row>
    <row r="37" spans="1:5" ht="12.75">
      <c r="A37" s="36" t="s">
        <v>65</v>
      </c>
      <c r="E37" s="37" t="s">
        <v>1357</v>
      </c>
    </row>
    <row r="38" spans="1:5" ht="12.75">
      <c r="A38" s="38" t="s">
        <v>66</v>
      </c>
      <c r="E38" s="39" t="s">
        <v>62</v>
      </c>
    </row>
    <row r="39" spans="1:5" ht="12.75">
      <c r="A39" t="s">
        <v>67</v>
      </c>
      <c r="E39" s="37" t="s">
        <v>62</v>
      </c>
    </row>
    <row r="40" spans="1:16" ht="25.5">
      <c r="A40" s="26" t="s">
        <v>59</v>
      </c>
      <c s="31" t="s">
        <v>103</v>
      </c>
      <c s="31" t="s">
        <v>1358</v>
      </c>
      <c s="26" t="s">
        <v>62</v>
      </c>
      <c s="32" t="s">
        <v>1359</v>
      </c>
      <c s="33" t="s">
        <v>971</v>
      </c>
      <c s="34">
        <v>34.105</v>
      </c>
      <c s="35">
        <v>0</v>
      </c>
      <c s="35">
        <f>ROUND(ROUND(H40,2)*ROUND(G40,3),2)</f>
      </c>
      <c r="O40">
        <f>(I40*21)/100</f>
      </c>
      <c t="s">
        <v>33</v>
      </c>
    </row>
    <row r="41" spans="1:5" ht="38.25">
      <c r="A41" s="36" t="s">
        <v>65</v>
      </c>
      <c r="E41" s="37" t="s">
        <v>1360</v>
      </c>
    </row>
    <row r="42" spans="1:5" ht="25.5">
      <c r="A42" s="38" t="s">
        <v>66</v>
      </c>
      <c r="E42" s="39" t="s">
        <v>1361</v>
      </c>
    </row>
    <row r="43" spans="1:5" ht="102">
      <c r="A43" t="s">
        <v>67</v>
      </c>
      <c r="E43" s="37" t="s">
        <v>1362</v>
      </c>
    </row>
    <row r="44" spans="1:18" ht="12.75" customHeight="1">
      <c r="A44" s="6" t="s">
        <v>56</v>
      </c>
      <c s="6"/>
      <c s="41" t="s">
        <v>33</v>
      </c>
      <c s="6"/>
      <c s="29" t="s">
        <v>1363</v>
      </c>
      <c s="6"/>
      <c s="6"/>
      <c s="6"/>
      <c s="42">
        <f>0+Q44</f>
      </c>
      <c r="O44">
        <f>0+R44</f>
      </c>
      <c r="Q44">
        <f>0+I45</f>
      </c>
      <c>
        <f>0+O45</f>
      </c>
    </row>
    <row r="45" spans="1:16" ht="25.5">
      <c r="A45" s="26" t="s">
        <v>59</v>
      </c>
      <c s="31" t="s">
        <v>201</v>
      </c>
      <c s="31" t="s">
        <v>1364</v>
      </c>
      <c s="26" t="s">
        <v>62</v>
      </c>
      <c s="32" t="s">
        <v>1365</v>
      </c>
      <c s="33" t="s">
        <v>216</v>
      </c>
      <c s="34">
        <v>0.077</v>
      </c>
      <c s="35">
        <v>0</v>
      </c>
      <c s="35">
        <f>ROUND(ROUND(H45,2)*ROUND(G45,3),2)</f>
      </c>
      <c r="O45">
        <f>(I45*21)/100</f>
      </c>
      <c t="s">
        <v>33</v>
      </c>
    </row>
    <row r="46" spans="1:5" ht="25.5">
      <c r="A46" s="36" t="s">
        <v>65</v>
      </c>
      <c r="E46" s="37" t="s">
        <v>1366</v>
      </c>
    </row>
    <row r="47" spans="1:5" ht="38.25">
      <c r="A47" s="38" t="s">
        <v>66</v>
      </c>
      <c r="E47" s="39" t="s">
        <v>1367</v>
      </c>
    </row>
    <row r="48" spans="1:5" ht="51">
      <c r="A48" t="s">
        <v>67</v>
      </c>
      <c r="E48" s="37" t="s">
        <v>1368</v>
      </c>
    </row>
    <row r="49" spans="1:18" ht="12.75" customHeight="1">
      <c r="A49" s="6" t="s">
        <v>56</v>
      </c>
      <c s="6"/>
      <c s="41" t="s">
        <v>1369</v>
      </c>
      <c s="6"/>
      <c s="29" t="s">
        <v>1370</v>
      </c>
      <c s="6"/>
      <c s="6"/>
      <c s="6"/>
      <c s="42">
        <f>0+Q49</f>
      </c>
      <c r="O49">
        <f>0+R49</f>
      </c>
      <c r="Q49">
        <f>0+I50</f>
      </c>
      <c>
        <f>0+O50</f>
      </c>
    </row>
    <row r="50" spans="1:16" ht="12.75">
      <c r="A50" s="26" t="s">
        <v>59</v>
      </c>
      <c s="31" t="s">
        <v>107</v>
      </c>
      <c s="31" t="s">
        <v>1371</v>
      </c>
      <c s="26" t="s">
        <v>62</v>
      </c>
      <c s="32" t="s">
        <v>1372</v>
      </c>
      <c s="33" t="s">
        <v>81</v>
      </c>
      <c s="34">
        <v>4</v>
      </c>
      <c s="35">
        <v>0</v>
      </c>
      <c s="35">
        <f>ROUND(ROUND(H50,2)*ROUND(G50,3),2)</f>
      </c>
      <c r="O50">
        <f>(I50*21)/100</f>
      </c>
      <c t="s">
        <v>33</v>
      </c>
    </row>
    <row r="51" spans="1:5" ht="12.75">
      <c r="A51" s="36" t="s">
        <v>65</v>
      </c>
      <c r="E51" s="37" t="s">
        <v>1372</v>
      </c>
    </row>
    <row r="52" spans="1:5" ht="25.5">
      <c r="A52" s="38" t="s">
        <v>66</v>
      </c>
      <c r="E52" s="39" t="s">
        <v>1373</v>
      </c>
    </row>
    <row r="53" spans="1:5" ht="12.75">
      <c r="A53" t="s">
        <v>67</v>
      </c>
      <c r="E53" s="37" t="s">
        <v>1374</v>
      </c>
    </row>
    <row r="54" spans="1:18" ht="12.75" customHeight="1">
      <c r="A54" s="6" t="s">
        <v>56</v>
      </c>
      <c s="6"/>
      <c s="41" t="s">
        <v>43</v>
      </c>
      <c s="6"/>
      <c s="29" t="s">
        <v>1375</v>
      </c>
      <c s="6"/>
      <c s="6"/>
      <c s="6"/>
      <c s="42">
        <f>0+Q54</f>
      </c>
      <c r="O54">
        <f>0+R54</f>
      </c>
      <c r="Q54">
        <f>0+I55</f>
      </c>
      <c>
        <f>0+O55</f>
      </c>
    </row>
    <row r="55" spans="1:16" ht="12.75">
      <c r="A55" s="26" t="s">
        <v>59</v>
      </c>
      <c s="31" t="s">
        <v>231</v>
      </c>
      <c s="31" t="s">
        <v>1376</v>
      </c>
      <c s="26" t="s">
        <v>62</v>
      </c>
      <c s="32" t="s">
        <v>1377</v>
      </c>
      <c s="33" t="s">
        <v>216</v>
      </c>
      <c s="34">
        <v>5.91</v>
      </c>
      <c s="35">
        <v>0</v>
      </c>
      <c s="35">
        <f>ROUND(ROUND(H55,2)*ROUND(G55,3),2)</f>
      </c>
      <c r="O55">
        <f>(I55*21)/100</f>
      </c>
      <c t="s">
        <v>33</v>
      </c>
    </row>
    <row r="56" spans="1:5" ht="25.5">
      <c r="A56" s="36" t="s">
        <v>65</v>
      </c>
      <c r="E56" s="37" t="s">
        <v>1378</v>
      </c>
    </row>
    <row r="57" spans="1:5" ht="25.5">
      <c r="A57" s="38" t="s">
        <v>66</v>
      </c>
      <c r="E57" s="39" t="s">
        <v>1379</v>
      </c>
    </row>
    <row r="58" spans="1:5" ht="38.25">
      <c r="A58" t="s">
        <v>67</v>
      </c>
      <c r="E58" s="37" t="s">
        <v>1380</v>
      </c>
    </row>
    <row r="59" spans="1:18" ht="12.75" customHeight="1">
      <c r="A59" s="6" t="s">
        <v>56</v>
      </c>
      <c s="6"/>
      <c s="41" t="s">
        <v>226</v>
      </c>
      <c s="6"/>
      <c s="29" t="s">
        <v>1381</v>
      </c>
      <c s="6"/>
      <c s="6"/>
      <c s="6"/>
      <c s="42">
        <f>0+Q59</f>
      </c>
      <c r="O59">
        <f>0+R59</f>
      </c>
      <c r="Q59">
        <f>0+I60+I64+I68+I72+I76+I80+I84+I88+I92+I96+I100+I104+I108+I112+I116+I120+I124+I128+I132</f>
      </c>
      <c>
        <f>0+O60+O64+O68+O72+O76+O80+O84+O88+O92+O96+O100+O104+O108+O112+O116+O120+O124+O128+O132</f>
      </c>
    </row>
    <row r="60" spans="1:16" ht="12.75">
      <c r="A60" s="26" t="s">
        <v>59</v>
      </c>
      <c s="31" t="s">
        <v>226</v>
      </c>
      <c s="31" t="s">
        <v>1382</v>
      </c>
      <c s="26" t="s">
        <v>62</v>
      </c>
      <c s="32" t="s">
        <v>1383</v>
      </c>
      <c s="33" t="s">
        <v>71</v>
      </c>
      <c s="34">
        <v>7.107</v>
      </c>
      <c s="35">
        <v>0</v>
      </c>
      <c s="35">
        <f>ROUND(ROUND(H60,2)*ROUND(G60,3),2)</f>
      </c>
      <c r="O60">
        <f>(I60*21)/100</f>
      </c>
      <c t="s">
        <v>33</v>
      </c>
    </row>
    <row r="61" spans="1:5" ht="12.75">
      <c r="A61" s="36" t="s">
        <v>65</v>
      </c>
      <c r="E61" s="37" t="s">
        <v>1383</v>
      </c>
    </row>
    <row r="62" spans="1:5" ht="12.75">
      <c r="A62" s="38" t="s">
        <v>66</v>
      </c>
      <c r="E62" s="39" t="s">
        <v>62</v>
      </c>
    </row>
    <row r="63" spans="1:5" ht="12.75">
      <c r="A63" t="s">
        <v>67</v>
      </c>
      <c r="E63" s="37" t="s">
        <v>62</v>
      </c>
    </row>
    <row r="64" spans="1:16" ht="12.75">
      <c r="A64" s="26" t="s">
        <v>59</v>
      </c>
      <c s="31" t="s">
        <v>50</v>
      </c>
      <c s="31" t="s">
        <v>1384</v>
      </c>
      <c s="26" t="s">
        <v>62</v>
      </c>
      <c s="32" t="s">
        <v>1385</v>
      </c>
      <c s="33" t="s">
        <v>71</v>
      </c>
      <c s="34">
        <v>35.226</v>
      </c>
      <c s="35">
        <v>0</v>
      </c>
      <c s="35">
        <f>ROUND(ROUND(H64,2)*ROUND(G64,3),2)</f>
      </c>
      <c r="O64">
        <f>(I64*21)/100</f>
      </c>
      <c t="s">
        <v>33</v>
      </c>
    </row>
    <row r="65" spans="1:5" ht="12.75">
      <c r="A65" s="36" t="s">
        <v>65</v>
      </c>
      <c r="E65" s="37" t="s">
        <v>1385</v>
      </c>
    </row>
    <row r="66" spans="1:5" ht="12.75">
      <c r="A66" s="38" t="s">
        <v>66</v>
      </c>
      <c r="E66" s="39" t="s">
        <v>62</v>
      </c>
    </row>
    <row r="67" spans="1:5" ht="12.75">
      <c r="A67" t="s">
        <v>67</v>
      </c>
      <c r="E67" s="37" t="s">
        <v>62</v>
      </c>
    </row>
    <row r="68" spans="1:16" ht="12.75">
      <c r="A68" s="26" t="s">
        <v>59</v>
      </c>
      <c s="31" t="s">
        <v>52</v>
      </c>
      <c s="31" t="s">
        <v>1386</v>
      </c>
      <c s="26" t="s">
        <v>62</v>
      </c>
      <c s="32" t="s">
        <v>1387</v>
      </c>
      <c s="33" t="s">
        <v>81</v>
      </c>
      <c s="34">
        <v>1</v>
      </c>
      <c s="35">
        <v>0</v>
      </c>
      <c s="35">
        <f>ROUND(ROUND(H68,2)*ROUND(G68,3),2)</f>
      </c>
      <c r="O68">
        <f>(I68*21)/100</f>
      </c>
      <c t="s">
        <v>33</v>
      </c>
    </row>
    <row r="69" spans="1:5" ht="12.75">
      <c r="A69" s="36" t="s">
        <v>65</v>
      </c>
      <c r="E69" s="37" t="s">
        <v>1387</v>
      </c>
    </row>
    <row r="70" spans="1:5" ht="12.75">
      <c r="A70" s="38" t="s">
        <v>66</v>
      </c>
      <c r="E70" s="39" t="s">
        <v>62</v>
      </c>
    </row>
    <row r="71" spans="1:5" ht="12.75">
      <c r="A71" t="s">
        <v>67</v>
      </c>
      <c r="E71" s="37" t="s">
        <v>62</v>
      </c>
    </row>
    <row r="72" spans="1:16" ht="25.5">
      <c r="A72" s="26" t="s">
        <v>59</v>
      </c>
      <c s="31" t="s">
        <v>237</v>
      </c>
      <c s="31" t="s">
        <v>1388</v>
      </c>
      <c s="26" t="s">
        <v>62</v>
      </c>
      <c s="32" t="s">
        <v>1389</v>
      </c>
      <c s="33" t="s">
        <v>71</v>
      </c>
      <c s="34">
        <v>6.9</v>
      </c>
      <c s="35">
        <v>0</v>
      </c>
      <c s="35">
        <f>ROUND(ROUND(H72,2)*ROUND(G72,3),2)</f>
      </c>
      <c r="O72">
        <f>(I72*21)/100</f>
      </c>
      <c t="s">
        <v>33</v>
      </c>
    </row>
    <row r="73" spans="1:5" ht="25.5">
      <c r="A73" s="36" t="s">
        <v>65</v>
      </c>
      <c r="E73" s="37" t="s">
        <v>1390</v>
      </c>
    </row>
    <row r="74" spans="1:5" ht="25.5">
      <c r="A74" s="38" t="s">
        <v>66</v>
      </c>
      <c r="E74" s="39" t="s">
        <v>1391</v>
      </c>
    </row>
    <row r="75" spans="1:5" ht="89.25">
      <c r="A75" t="s">
        <v>67</v>
      </c>
      <c r="E75" s="37" t="s">
        <v>1392</v>
      </c>
    </row>
    <row r="76" spans="1:16" ht="25.5">
      <c r="A76" s="26" t="s">
        <v>59</v>
      </c>
      <c s="31" t="s">
        <v>240</v>
      </c>
      <c s="31" t="s">
        <v>1393</v>
      </c>
      <c s="26" t="s">
        <v>62</v>
      </c>
      <c s="32" t="s">
        <v>1394</v>
      </c>
      <c s="33" t="s">
        <v>71</v>
      </c>
      <c s="34">
        <v>34.2</v>
      </c>
      <c s="35">
        <v>0</v>
      </c>
      <c s="35">
        <f>ROUND(ROUND(H76,2)*ROUND(G76,3),2)</f>
      </c>
      <c r="O76">
        <f>(I76*21)/100</f>
      </c>
      <c t="s">
        <v>33</v>
      </c>
    </row>
    <row r="77" spans="1:5" ht="25.5">
      <c r="A77" s="36" t="s">
        <v>65</v>
      </c>
      <c r="E77" s="37" t="s">
        <v>1395</v>
      </c>
    </row>
    <row r="78" spans="1:5" ht="25.5">
      <c r="A78" s="38" t="s">
        <v>66</v>
      </c>
      <c r="E78" s="39" t="s">
        <v>1396</v>
      </c>
    </row>
    <row r="79" spans="1:5" ht="89.25">
      <c r="A79" t="s">
        <v>67</v>
      </c>
      <c r="E79" s="37" t="s">
        <v>1392</v>
      </c>
    </row>
    <row r="80" spans="1:16" ht="12.75">
      <c r="A80" s="26" t="s">
        <v>59</v>
      </c>
      <c s="31" t="s">
        <v>243</v>
      </c>
      <c s="31" t="s">
        <v>1397</v>
      </c>
      <c s="26" t="s">
        <v>62</v>
      </c>
      <c s="32" t="s">
        <v>1398</v>
      </c>
      <c s="33" t="s">
        <v>81</v>
      </c>
      <c s="34">
        <v>1</v>
      </c>
      <c s="35">
        <v>0</v>
      </c>
      <c s="35">
        <f>ROUND(ROUND(H80,2)*ROUND(G80,3),2)</f>
      </c>
      <c r="O80">
        <f>(I80*21)/100</f>
      </c>
      <c t="s">
        <v>33</v>
      </c>
    </row>
    <row r="81" spans="1:5" ht="12.75">
      <c r="A81" s="36" t="s">
        <v>65</v>
      </c>
      <c r="E81" s="37" t="s">
        <v>1399</v>
      </c>
    </row>
    <row r="82" spans="1:5" ht="25.5">
      <c r="A82" s="38" t="s">
        <v>66</v>
      </c>
      <c r="E82" s="39" t="s">
        <v>1400</v>
      </c>
    </row>
    <row r="83" spans="1:5" ht="267.75">
      <c r="A83" t="s">
        <v>67</v>
      </c>
      <c r="E83" s="37" t="s">
        <v>1401</v>
      </c>
    </row>
    <row r="84" spans="1:16" ht="12.75">
      <c r="A84" s="26" t="s">
        <v>59</v>
      </c>
      <c s="31" t="s">
        <v>246</v>
      </c>
      <c s="31" t="s">
        <v>1402</v>
      </c>
      <c s="26" t="s">
        <v>62</v>
      </c>
      <c s="32" t="s">
        <v>1403</v>
      </c>
      <c s="33" t="s">
        <v>71</v>
      </c>
      <c s="34">
        <v>6.9</v>
      </c>
      <c s="35">
        <v>0</v>
      </c>
      <c s="35">
        <f>ROUND(ROUND(H84,2)*ROUND(G84,3),2)</f>
      </c>
      <c r="O84">
        <f>(I84*21)/100</f>
      </c>
      <c t="s">
        <v>33</v>
      </c>
    </row>
    <row r="85" spans="1:5" ht="12.75">
      <c r="A85" s="36" t="s">
        <v>65</v>
      </c>
      <c r="E85" s="37" t="s">
        <v>1404</v>
      </c>
    </row>
    <row r="86" spans="1:5" ht="12.75">
      <c r="A86" s="38" t="s">
        <v>66</v>
      </c>
      <c r="E86" s="39" t="s">
        <v>1405</v>
      </c>
    </row>
    <row r="87" spans="1:5" ht="89.25">
      <c r="A87" t="s">
        <v>67</v>
      </c>
      <c r="E87" s="37" t="s">
        <v>1406</v>
      </c>
    </row>
    <row r="88" spans="1:16" ht="12.75">
      <c r="A88" s="26" t="s">
        <v>59</v>
      </c>
      <c s="31" t="s">
        <v>60</v>
      </c>
      <c s="31" t="s">
        <v>1407</v>
      </c>
      <c s="26" t="s">
        <v>62</v>
      </c>
      <c s="32" t="s">
        <v>1408</v>
      </c>
      <c s="33" t="s">
        <v>71</v>
      </c>
      <c s="34">
        <v>34.2</v>
      </c>
      <c s="35">
        <v>0</v>
      </c>
      <c s="35">
        <f>ROUND(ROUND(H88,2)*ROUND(G88,3),2)</f>
      </c>
      <c r="O88">
        <f>(I88*21)/100</f>
      </c>
      <c t="s">
        <v>33</v>
      </c>
    </row>
    <row r="89" spans="1:5" ht="12.75">
      <c r="A89" s="36" t="s">
        <v>65</v>
      </c>
      <c r="E89" s="37" t="s">
        <v>1409</v>
      </c>
    </row>
    <row r="90" spans="1:5" ht="12.75">
      <c r="A90" s="38" t="s">
        <v>66</v>
      </c>
      <c r="E90" s="39" t="s">
        <v>1410</v>
      </c>
    </row>
    <row r="91" spans="1:5" ht="89.25">
      <c r="A91" t="s">
        <v>67</v>
      </c>
      <c r="E91" s="37" t="s">
        <v>1406</v>
      </c>
    </row>
    <row r="92" spans="1:16" ht="12.75">
      <c r="A92" s="26" t="s">
        <v>59</v>
      </c>
      <c s="31" t="s">
        <v>68</v>
      </c>
      <c s="31" t="s">
        <v>1411</v>
      </c>
      <c s="26" t="s">
        <v>62</v>
      </c>
      <c s="32" t="s">
        <v>1412</v>
      </c>
      <c s="33" t="s">
        <v>81</v>
      </c>
      <c s="34">
        <v>2</v>
      </c>
      <c s="35">
        <v>0</v>
      </c>
      <c s="35">
        <f>ROUND(ROUND(H92,2)*ROUND(G92,3),2)</f>
      </c>
      <c r="O92">
        <f>(I92*21)/100</f>
      </c>
      <c t="s">
        <v>33</v>
      </c>
    </row>
    <row r="93" spans="1:5" ht="25.5">
      <c r="A93" s="36" t="s">
        <v>65</v>
      </c>
      <c r="E93" s="37" t="s">
        <v>1413</v>
      </c>
    </row>
    <row r="94" spans="1:5" ht="12.75">
      <c r="A94" s="38" t="s">
        <v>66</v>
      </c>
      <c r="E94" s="39" t="s">
        <v>1414</v>
      </c>
    </row>
    <row r="95" spans="1:5" ht="89.25">
      <c r="A95" t="s">
        <v>67</v>
      </c>
      <c r="E95" s="37" t="s">
        <v>1406</v>
      </c>
    </row>
    <row r="96" spans="1:16" ht="12.75">
      <c r="A96" s="26" t="s">
        <v>59</v>
      </c>
      <c s="31" t="s">
        <v>72</v>
      </c>
      <c s="31" t="s">
        <v>1415</v>
      </c>
      <c s="26" t="s">
        <v>62</v>
      </c>
      <c s="32" t="s">
        <v>1416</v>
      </c>
      <c s="33" t="s">
        <v>81</v>
      </c>
      <c s="34">
        <v>2</v>
      </c>
      <c s="35">
        <v>0</v>
      </c>
      <c s="35">
        <f>ROUND(ROUND(H96,2)*ROUND(G96,3),2)</f>
      </c>
      <c r="O96">
        <f>(I96*21)/100</f>
      </c>
      <c t="s">
        <v>33</v>
      </c>
    </row>
    <row r="97" spans="1:5" ht="25.5">
      <c r="A97" s="36" t="s">
        <v>65</v>
      </c>
      <c r="E97" s="37" t="s">
        <v>1417</v>
      </c>
    </row>
    <row r="98" spans="1:5" ht="76.5">
      <c r="A98" s="38" t="s">
        <v>66</v>
      </c>
      <c r="E98" s="39" t="s">
        <v>1418</v>
      </c>
    </row>
    <row r="99" spans="1:5" ht="76.5">
      <c r="A99" t="s">
        <v>67</v>
      </c>
      <c r="E99" s="37" t="s">
        <v>1419</v>
      </c>
    </row>
    <row r="100" spans="1:16" ht="25.5">
      <c r="A100" s="26" t="s">
        <v>59</v>
      </c>
      <c s="31" t="s">
        <v>75</v>
      </c>
      <c s="31" t="s">
        <v>1420</v>
      </c>
      <c s="26" t="s">
        <v>62</v>
      </c>
      <c s="32" t="s">
        <v>1421</v>
      </c>
      <c s="33" t="s">
        <v>81</v>
      </c>
      <c s="34">
        <v>1</v>
      </c>
      <c s="35">
        <v>0</v>
      </c>
      <c s="35">
        <f>ROUND(ROUND(H100,2)*ROUND(G100,3),2)</f>
      </c>
      <c r="O100">
        <f>(I100*21)/100</f>
      </c>
      <c t="s">
        <v>33</v>
      </c>
    </row>
    <row r="101" spans="1:5" ht="25.5">
      <c r="A101" s="36" t="s">
        <v>65</v>
      </c>
      <c r="E101" s="37" t="s">
        <v>1422</v>
      </c>
    </row>
    <row r="102" spans="1:5" ht="25.5">
      <c r="A102" s="38" t="s">
        <v>66</v>
      </c>
      <c r="E102" s="39" t="s">
        <v>1423</v>
      </c>
    </row>
    <row r="103" spans="1:5" ht="76.5">
      <c r="A103" t="s">
        <v>67</v>
      </c>
      <c r="E103" s="37" t="s">
        <v>1419</v>
      </c>
    </row>
    <row r="104" spans="1:16" ht="25.5">
      <c r="A104" s="26" t="s">
        <v>59</v>
      </c>
      <c s="31" t="s">
        <v>78</v>
      </c>
      <c s="31" t="s">
        <v>1424</v>
      </c>
      <c s="26" t="s">
        <v>62</v>
      </c>
      <c s="32" t="s">
        <v>1425</v>
      </c>
      <c s="33" t="s">
        <v>81</v>
      </c>
      <c s="34">
        <v>1</v>
      </c>
      <c s="35">
        <v>0</v>
      </c>
      <c s="35">
        <f>ROUND(ROUND(H104,2)*ROUND(G104,3),2)</f>
      </c>
      <c r="O104">
        <f>(I104*21)/100</f>
      </c>
      <c t="s">
        <v>33</v>
      </c>
    </row>
    <row r="105" spans="1:5" ht="25.5">
      <c r="A105" s="36" t="s">
        <v>65</v>
      </c>
      <c r="E105" s="37" t="s">
        <v>1426</v>
      </c>
    </row>
    <row r="106" spans="1:5" ht="25.5">
      <c r="A106" s="38" t="s">
        <v>66</v>
      </c>
      <c r="E106" s="39" t="s">
        <v>1427</v>
      </c>
    </row>
    <row r="107" spans="1:5" ht="76.5">
      <c r="A107" t="s">
        <v>67</v>
      </c>
      <c r="E107" s="37" t="s">
        <v>1419</v>
      </c>
    </row>
    <row r="108" spans="1:16" ht="12.75">
      <c r="A108" s="26" t="s">
        <v>59</v>
      </c>
      <c s="31" t="s">
        <v>82</v>
      </c>
      <c s="31" t="s">
        <v>1428</v>
      </c>
      <c s="26" t="s">
        <v>62</v>
      </c>
      <c s="32" t="s">
        <v>1429</v>
      </c>
      <c s="33" t="s">
        <v>81</v>
      </c>
      <c s="34">
        <v>2</v>
      </c>
      <c s="35">
        <v>0</v>
      </c>
      <c s="35">
        <f>ROUND(ROUND(H108,2)*ROUND(G108,3),2)</f>
      </c>
      <c r="O108">
        <f>(I108*21)/100</f>
      </c>
      <c t="s">
        <v>33</v>
      </c>
    </row>
    <row r="109" spans="1:5" ht="25.5">
      <c r="A109" s="36" t="s">
        <v>65</v>
      </c>
      <c r="E109" s="37" t="s">
        <v>1430</v>
      </c>
    </row>
    <row r="110" spans="1:5" ht="25.5">
      <c r="A110" s="38" t="s">
        <v>66</v>
      </c>
      <c r="E110" s="39" t="s">
        <v>1431</v>
      </c>
    </row>
    <row r="111" spans="1:5" ht="76.5">
      <c r="A111" t="s">
        <v>67</v>
      </c>
      <c r="E111" s="37" t="s">
        <v>1419</v>
      </c>
    </row>
    <row r="112" spans="1:16" ht="12.75">
      <c r="A112" s="26" t="s">
        <v>59</v>
      </c>
      <c s="31" t="s">
        <v>85</v>
      </c>
      <c s="31" t="s">
        <v>1432</v>
      </c>
      <c s="26" t="s">
        <v>62</v>
      </c>
      <c s="32" t="s">
        <v>1433</v>
      </c>
      <c s="33" t="s">
        <v>81</v>
      </c>
      <c s="34">
        <v>1</v>
      </c>
      <c s="35">
        <v>0</v>
      </c>
      <c s="35">
        <f>ROUND(ROUND(H112,2)*ROUND(G112,3),2)</f>
      </c>
      <c r="O112">
        <f>(I112*21)/100</f>
      </c>
      <c t="s">
        <v>33</v>
      </c>
    </row>
    <row r="113" spans="1:5" ht="25.5">
      <c r="A113" s="36" t="s">
        <v>65</v>
      </c>
      <c r="E113" s="37" t="s">
        <v>1434</v>
      </c>
    </row>
    <row r="114" spans="1:5" ht="25.5">
      <c r="A114" s="38" t="s">
        <v>66</v>
      </c>
      <c r="E114" s="39" t="s">
        <v>1427</v>
      </c>
    </row>
    <row r="115" spans="1:5" ht="76.5">
      <c r="A115" t="s">
        <v>67</v>
      </c>
      <c r="E115" s="37" t="s">
        <v>1419</v>
      </c>
    </row>
    <row r="116" spans="1:16" ht="25.5">
      <c r="A116" s="26" t="s">
        <v>59</v>
      </c>
      <c s="31" t="s">
        <v>88</v>
      </c>
      <c s="31" t="s">
        <v>1435</v>
      </c>
      <c s="26" t="s">
        <v>62</v>
      </c>
      <c s="32" t="s">
        <v>1436</v>
      </c>
      <c s="33" t="s">
        <v>81</v>
      </c>
      <c s="34">
        <v>1</v>
      </c>
      <c s="35">
        <v>0</v>
      </c>
      <c s="35">
        <f>ROUND(ROUND(H116,2)*ROUND(G116,3),2)</f>
      </c>
      <c r="O116">
        <f>(I116*21)/100</f>
      </c>
      <c t="s">
        <v>33</v>
      </c>
    </row>
    <row r="117" spans="1:5" ht="25.5">
      <c r="A117" s="36" t="s">
        <v>65</v>
      </c>
      <c r="E117" s="37" t="s">
        <v>1437</v>
      </c>
    </row>
    <row r="118" spans="1:5" ht="25.5">
      <c r="A118" s="38" t="s">
        <v>66</v>
      </c>
      <c r="E118" s="39" t="s">
        <v>1438</v>
      </c>
    </row>
    <row r="119" spans="1:5" ht="76.5">
      <c r="A119" t="s">
        <v>67</v>
      </c>
      <c r="E119" s="37" t="s">
        <v>1419</v>
      </c>
    </row>
    <row r="120" spans="1:16" ht="12.75">
      <c r="A120" s="26" t="s">
        <v>59</v>
      </c>
      <c s="31" t="s">
        <v>91</v>
      </c>
      <c s="31" t="s">
        <v>1439</v>
      </c>
      <c s="26" t="s">
        <v>62</v>
      </c>
      <c s="32" t="s">
        <v>1440</v>
      </c>
      <c s="33" t="s">
        <v>81</v>
      </c>
      <c s="34">
        <v>1</v>
      </c>
      <c s="35">
        <v>0</v>
      </c>
      <c s="35">
        <f>ROUND(ROUND(H120,2)*ROUND(G120,3),2)</f>
      </c>
      <c r="O120">
        <f>(I120*21)/100</f>
      </c>
      <c t="s">
        <v>33</v>
      </c>
    </row>
    <row r="121" spans="1:5" ht="25.5">
      <c r="A121" s="36" t="s">
        <v>65</v>
      </c>
      <c r="E121" s="37" t="s">
        <v>1441</v>
      </c>
    </row>
    <row r="122" spans="1:5" ht="51">
      <c r="A122" s="38" t="s">
        <v>66</v>
      </c>
      <c r="E122" s="39" t="s">
        <v>1442</v>
      </c>
    </row>
    <row r="123" spans="1:5" ht="76.5">
      <c r="A123" t="s">
        <v>67</v>
      </c>
      <c r="E123" s="37" t="s">
        <v>1419</v>
      </c>
    </row>
    <row r="124" spans="1:16" ht="12.75">
      <c r="A124" s="26" t="s">
        <v>59</v>
      </c>
      <c s="31" t="s">
        <v>94</v>
      </c>
      <c s="31" t="s">
        <v>1443</v>
      </c>
      <c s="26" t="s">
        <v>62</v>
      </c>
      <c s="32" t="s">
        <v>1444</v>
      </c>
      <c s="33" t="s">
        <v>81</v>
      </c>
      <c s="34">
        <v>4</v>
      </c>
      <c s="35">
        <v>0</v>
      </c>
      <c s="35">
        <f>ROUND(ROUND(H124,2)*ROUND(G124,3),2)</f>
      </c>
      <c r="O124">
        <f>(I124*21)/100</f>
      </c>
      <c t="s">
        <v>33</v>
      </c>
    </row>
    <row r="125" spans="1:5" ht="25.5">
      <c r="A125" s="36" t="s">
        <v>65</v>
      </c>
      <c r="E125" s="37" t="s">
        <v>1445</v>
      </c>
    </row>
    <row r="126" spans="1:5" ht="51">
      <c r="A126" s="38" t="s">
        <v>66</v>
      </c>
      <c r="E126" s="39" t="s">
        <v>1446</v>
      </c>
    </row>
    <row r="127" spans="1:5" ht="76.5">
      <c r="A127" t="s">
        <v>67</v>
      </c>
      <c r="E127" s="37" t="s">
        <v>1419</v>
      </c>
    </row>
    <row r="128" spans="1:16" ht="12.75">
      <c r="A128" s="26" t="s">
        <v>59</v>
      </c>
      <c s="31" t="s">
        <v>97</v>
      </c>
      <c s="31" t="s">
        <v>1447</v>
      </c>
      <c s="26" t="s">
        <v>62</v>
      </c>
      <c s="32" t="s">
        <v>1448</v>
      </c>
      <c s="33" t="s">
        <v>81</v>
      </c>
      <c s="34">
        <v>1</v>
      </c>
      <c s="35">
        <v>0</v>
      </c>
      <c s="35">
        <f>ROUND(ROUND(H128,2)*ROUND(G128,3),2)</f>
      </c>
      <c r="O128">
        <f>(I128*21)/100</f>
      </c>
      <c t="s">
        <v>33</v>
      </c>
    </row>
    <row r="129" spans="1:5" ht="12.75">
      <c r="A129" s="36" t="s">
        <v>65</v>
      </c>
      <c r="E129" s="37" t="s">
        <v>1449</v>
      </c>
    </row>
    <row r="130" spans="1:5" ht="25.5">
      <c r="A130" s="38" t="s">
        <v>66</v>
      </c>
      <c r="E130" s="39" t="s">
        <v>1450</v>
      </c>
    </row>
    <row r="131" spans="1:5" ht="102">
      <c r="A131" t="s">
        <v>67</v>
      </c>
      <c r="E131" s="37" t="s">
        <v>1451</v>
      </c>
    </row>
    <row r="132" spans="1:16" ht="12.75">
      <c r="A132" s="26" t="s">
        <v>59</v>
      </c>
      <c s="31" t="s">
        <v>110</v>
      </c>
      <c s="31" t="s">
        <v>1452</v>
      </c>
      <c s="26" t="s">
        <v>62</v>
      </c>
      <c s="32" t="s">
        <v>1453</v>
      </c>
      <c s="33" t="s">
        <v>81</v>
      </c>
      <c s="34">
        <v>1</v>
      </c>
      <c s="35">
        <v>0</v>
      </c>
      <c s="35">
        <f>ROUND(ROUND(H132,2)*ROUND(G132,3),2)</f>
      </c>
      <c r="O132">
        <f>(I132*21)/100</f>
      </c>
      <c t="s">
        <v>33</v>
      </c>
    </row>
    <row r="133" spans="1:5" ht="12.75">
      <c r="A133" s="36" t="s">
        <v>65</v>
      </c>
      <c r="E133" s="37" t="s">
        <v>1453</v>
      </c>
    </row>
    <row r="134" spans="1:5" ht="25.5">
      <c r="A134" s="38" t="s">
        <v>66</v>
      </c>
      <c r="E134" s="39" t="s">
        <v>1427</v>
      </c>
    </row>
    <row r="135" spans="1:5" ht="12.75">
      <c r="A135" t="s">
        <v>67</v>
      </c>
      <c r="E135" s="37" t="s">
        <v>62</v>
      </c>
    </row>
    <row r="136" spans="1:18" ht="12.75" customHeight="1">
      <c r="A136" s="6" t="s">
        <v>56</v>
      </c>
      <c s="6"/>
      <c s="41" t="s">
        <v>1454</v>
      </c>
      <c s="6"/>
      <c s="29" t="s">
        <v>1455</v>
      </c>
      <c s="6"/>
      <c s="6"/>
      <c s="6"/>
      <c s="42">
        <f>0+Q136</f>
      </c>
      <c r="O136">
        <f>0+R136</f>
      </c>
      <c r="Q136">
        <f>0+I137</f>
      </c>
      <c>
        <f>0+O137</f>
      </c>
    </row>
    <row r="137" spans="1:16" ht="12.75">
      <c r="A137" s="26" t="s">
        <v>59</v>
      </c>
      <c s="31" t="s">
        <v>100</v>
      </c>
      <c s="31" t="s">
        <v>1456</v>
      </c>
      <c s="26" t="s">
        <v>62</v>
      </c>
      <c s="32" t="s">
        <v>1457</v>
      </c>
      <c s="33" t="s">
        <v>971</v>
      </c>
      <c s="34">
        <v>26.226</v>
      </c>
      <c s="35">
        <v>0</v>
      </c>
      <c s="35">
        <f>ROUND(ROUND(H137,2)*ROUND(G137,3),2)</f>
      </c>
      <c r="O137">
        <f>(I137*21)/100</f>
      </c>
      <c t="s">
        <v>33</v>
      </c>
    </row>
    <row r="138" spans="1:5" ht="38.25">
      <c r="A138" s="36" t="s">
        <v>65</v>
      </c>
      <c r="E138" s="37" t="s">
        <v>1458</v>
      </c>
    </row>
    <row r="139" spans="1:5" ht="12.75">
      <c r="A139" s="38" t="s">
        <v>66</v>
      </c>
      <c r="E139" s="39" t="s">
        <v>62</v>
      </c>
    </row>
    <row r="140" spans="1:5" ht="38.25">
      <c r="A140" t="s">
        <v>67</v>
      </c>
      <c r="E140" s="37" t="s">
        <v>1459</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0+O11+O48+O53+O66+O123</f>
      </c>
      <c t="s">
        <v>32</v>
      </c>
    </row>
    <row r="3" spans="1:16" ht="15" customHeight="1">
      <c r="A3" t="s">
        <v>12</v>
      </c>
      <c s="12" t="s">
        <v>14</v>
      </c>
      <c s="13" t="s">
        <v>15</v>
      </c>
      <c s="1"/>
      <c s="14" t="s">
        <v>16</v>
      </c>
      <c s="1"/>
      <c s="9"/>
      <c s="8" t="s">
        <v>1460</v>
      </c>
      <c s="43">
        <f>0+I11+I48+I53+I66+I123</f>
      </c>
      <c r="O3" t="s">
        <v>29</v>
      </c>
      <c t="s">
        <v>33</v>
      </c>
    </row>
    <row r="4" spans="1:16" ht="15" customHeight="1">
      <c r="A4" t="s">
        <v>17</v>
      </c>
      <c s="12" t="s">
        <v>18</v>
      </c>
      <c s="13" t="s">
        <v>1315</v>
      </c>
      <c s="1"/>
      <c s="14" t="s">
        <v>1316</v>
      </c>
      <c s="1"/>
      <c s="1"/>
      <c s="11"/>
      <c s="11"/>
      <c r="O4" t="s">
        <v>30</v>
      </c>
      <c t="s">
        <v>33</v>
      </c>
    </row>
    <row r="5" spans="1:16" ht="12.75" customHeight="1">
      <c r="A5" t="s">
        <v>21</v>
      </c>
      <c s="12" t="s">
        <v>18</v>
      </c>
      <c s="13" t="s">
        <v>1317</v>
      </c>
      <c s="1"/>
      <c s="14" t="s">
        <v>1318</v>
      </c>
      <c s="1"/>
      <c s="1"/>
      <c s="1"/>
      <c s="1"/>
      <c r="O5" t="s">
        <v>31</v>
      </c>
      <c t="s">
        <v>33</v>
      </c>
    </row>
    <row r="6" spans="1:9" ht="12.75" customHeight="1">
      <c r="A6" t="s">
        <v>24</v>
      </c>
      <c s="12" t="s">
        <v>18</v>
      </c>
      <c s="13" t="s">
        <v>1319</v>
      </c>
      <c s="1"/>
      <c s="14" t="s">
        <v>1320</v>
      </c>
      <c s="1"/>
      <c s="1"/>
      <c s="1"/>
      <c s="1"/>
    </row>
    <row r="7" spans="1:9" ht="12.75" customHeight="1">
      <c r="A7" t="s">
        <v>27</v>
      </c>
      <c s="16" t="s">
        <v>28</v>
      </c>
      <c s="17" t="s">
        <v>1460</v>
      </c>
      <c s="6"/>
      <c s="18" t="s">
        <v>1461</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39</v>
      </c>
      <c s="27"/>
      <c s="29" t="s">
        <v>1326</v>
      </c>
      <c s="27"/>
      <c s="27"/>
      <c s="27"/>
      <c s="30">
        <f>0+Q11</f>
      </c>
      <c r="O11">
        <f>0+R11</f>
      </c>
      <c r="Q11">
        <f>0+I12+I16+I20+I24+I28+I32+I36+I40+I44</f>
      </c>
      <c>
        <f>0+O12+O16+O20+O24+O28+O32+O36+O40+O44</f>
      </c>
    </row>
    <row r="12" spans="1:16" ht="12.75">
      <c r="A12" s="26" t="s">
        <v>59</v>
      </c>
      <c s="31" t="s">
        <v>39</v>
      </c>
      <c s="31" t="s">
        <v>1463</v>
      </c>
      <c s="26" t="s">
        <v>62</v>
      </c>
      <c s="32" t="s">
        <v>1464</v>
      </c>
      <c s="33" t="s">
        <v>204</v>
      </c>
      <c s="34">
        <v>720</v>
      </c>
      <c s="35">
        <v>0</v>
      </c>
      <c s="35">
        <f>ROUND(ROUND(H12,2)*ROUND(G12,3),2)</f>
      </c>
      <c r="O12">
        <f>(I12*21)/100</f>
      </c>
      <c t="s">
        <v>33</v>
      </c>
    </row>
    <row r="13" spans="1:5" ht="25.5">
      <c r="A13" s="36" t="s">
        <v>65</v>
      </c>
      <c r="E13" s="37" t="s">
        <v>1465</v>
      </c>
    </row>
    <row r="14" spans="1:5" ht="25.5">
      <c r="A14" s="38" t="s">
        <v>66</v>
      </c>
      <c r="E14" s="39" t="s">
        <v>1466</v>
      </c>
    </row>
    <row r="15" spans="1:5" ht="242.25">
      <c r="A15" t="s">
        <v>67</v>
      </c>
      <c r="E15" s="37" t="s">
        <v>1467</v>
      </c>
    </row>
    <row r="16" spans="1:16" ht="12.75">
      <c r="A16" s="26" t="s">
        <v>59</v>
      </c>
      <c s="31" t="s">
        <v>33</v>
      </c>
      <c s="31" t="s">
        <v>1327</v>
      </c>
      <c s="26" t="s">
        <v>62</v>
      </c>
      <c s="32" t="s">
        <v>1328</v>
      </c>
      <c s="33" t="s">
        <v>216</v>
      </c>
      <c s="34">
        <v>11.664</v>
      </c>
      <c s="35">
        <v>0</v>
      </c>
      <c s="35">
        <f>ROUND(ROUND(H16,2)*ROUND(G16,3),2)</f>
      </c>
      <c r="O16">
        <f>(I16*21)/100</f>
      </c>
      <c t="s">
        <v>33</v>
      </c>
    </row>
    <row r="17" spans="1:5" ht="25.5">
      <c r="A17" s="36" t="s">
        <v>65</v>
      </c>
      <c r="E17" s="37" t="s">
        <v>1329</v>
      </c>
    </row>
    <row r="18" spans="1:5" ht="38.25">
      <c r="A18" s="38" t="s">
        <v>66</v>
      </c>
      <c r="E18" s="39" t="s">
        <v>1468</v>
      </c>
    </row>
    <row r="19" spans="1:5" ht="25.5">
      <c r="A19" t="s">
        <v>67</v>
      </c>
      <c r="E19" s="37" t="s">
        <v>1331</v>
      </c>
    </row>
    <row r="20" spans="1:16" ht="25.5">
      <c r="A20" s="26" t="s">
        <v>59</v>
      </c>
      <c s="31" t="s">
        <v>32</v>
      </c>
      <c s="31" t="s">
        <v>1469</v>
      </c>
      <c s="26" t="s">
        <v>62</v>
      </c>
      <c s="32" t="s">
        <v>1470</v>
      </c>
      <c s="33" t="s">
        <v>216</v>
      </c>
      <c s="34">
        <v>230.04</v>
      </c>
      <c s="35">
        <v>0</v>
      </c>
      <c s="35">
        <f>ROUND(ROUND(H20,2)*ROUND(G20,3),2)</f>
      </c>
      <c r="O20">
        <f>(I20*21)/100</f>
      </c>
      <c t="s">
        <v>33</v>
      </c>
    </row>
    <row r="21" spans="1:5" ht="38.25">
      <c r="A21" s="36" t="s">
        <v>65</v>
      </c>
      <c r="E21" s="37" t="s">
        <v>1471</v>
      </c>
    </row>
    <row r="22" spans="1:5" ht="38.25">
      <c r="A22" s="38" t="s">
        <v>66</v>
      </c>
      <c r="E22" s="39" t="s">
        <v>1472</v>
      </c>
    </row>
    <row r="23" spans="1:5" ht="38.25">
      <c r="A23" t="s">
        <v>67</v>
      </c>
      <c r="E23" s="37" t="s">
        <v>1473</v>
      </c>
    </row>
    <row r="24" spans="1:16" ht="12.75">
      <c r="A24" s="26" t="s">
        <v>59</v>
      </c>
      <c s="31" t="s">
        <v>43</v>
      </c>
      <c s="31" t="s">
        <v>1337</v>
      </c>
      <c s="26" t="s">
        <v>62</v>
      </c>
      <c s="32" t="s">
        <v>1338</v>
      </c>
      <c s="33" t="s">
        <v>225</v>
      </c>
      <c s="34">
        <v>256</v>
      </c>
      <c s="35">
        <v>0</v>
      </c>
      <c s="35">
        <f>ROUND(ROUND(H24,2)*ROUND(G24,3),2)</f>
      </c>
      <c r="O24">
        <f>(I24*21)/100</f>
      </c>
      <c t="s">
        <v>33</v>
      </c>
    </row>
    <row r="25" spans="1:5" ht="25.5">
      <c r="A25" s="36" t="s">
        <v>65</v>
      </c>
      <c r="E25" s="37" t="s">
        <v>1339</v>
      </c>
    </row>
    <row r="26" spans="1:5" ht="12.75">
      <c r="A26" s="38" t="s">
        <v>66</v>
      </c>
      <c r="E26" s="39" t="s">
        <v>1474</v>
      </c>
    </row>
    <row r="27" spans="1:5" ht="25.5">
      <c r="A27" t="s">
        <v>67</v>
      </c>
      <c r="E27" s="37" t="s">
        <v>1341</v>
      </c>
    </row>
    <row r="28" spans="1:16" ht="12.75">
      <c r="A28" s="26" t="s">
        <v>59</v>
      </c>
      <c s="31" t="s">
        <v>45</v>
      </c>
      <c s="31" t="s">
        <v>1342</v>
      </c>
      <c s="26" t="s">
        <v>62</v>
      </c>
      <c s="32" t="s">
        <v>1343</v>
      </c>
      <c s="33" t="s">
        <v>225</v>
      </c>
      <c s="34">
        <v>256</v>
      </c>
      <c s="35">
        <v>0</v>
      </c>
      <c s="35">
        <f>ROUND(ROUND(H28,2)*ROUND(G28,3),2)</f>
      </c>
      <c r="O28">
        <f>(I28*21)/100</f>
      </c>
      <c t="s">
        <v>33</v>
      </c>
    </row>
    <row r="29" spans="1:5" ht="25.5">
      <c r="A29" s="36" t="s">
        <v>65</v>
      </c>
      <c r="E29" s="37" t="s">
        <v>1344</v>
      </c>
    </row>
    <row r="30" spans="1:5" ht="12.75">
      <c r="A30" s="38" t="s">
        <v>66</v>
      </c>
      <c r="E30" s="39" t="s">
        <v>1474</v>
      </c>
    </row>
    <row r="31" spans="1:5" ht="12.75">
      <c r="A31" t="s">
        <v>67</v>
      </c>
      <c r="E31" s="37" t="s">
        <v>62</v>
      </c>
    </row>
    <row r="32" spans="1:16" ht="12.75">
      <c r="A32" s="26" t="s">
        <v>59</v>
      </c>
      <c s="31" t="s">
        <v>47</v>
      </c>
      <c s="31" t="s">
        <v>1346</v>
      </c>
      <c s="26" t="s">
        <v>62</v>
      </c>
      <c s="32" t="s">
        <v>1347</v>
      </c>
      <c s="33" t="s">
        <v>216</v>
      </c>
      <c s="34">
        <v>184.194</v>
      </c>
      <c s="35">
        <v>0</v>
      </c>
      <c s="35">
        <f>ROUND(ROUND(H32,2)*ROUND(G32,3),2)</f>
      </c>
      <c r="O32">
        <f>(I32*21)/100</f>
      </c>
      <c t="s">
        <v>33</v>
      </c>
    </row>
    <row r="33" spans="1:5" ht="25.5">
      <c r="A33" s="36" t="s">
        <v>65</v>
      </c>
      <c r="E33" s="37" t="s">
        <v>1348</v>
      </c>
    </row>
    <row r="34" spans="1:5" ht="63.75">
      <c r="A34" s="38" t="s">
        <v>66</v>
      </c>
      <c r="E34" s="39" t="s">
        <v>1475</v>
      </c>
    </row>
    <row r="35" spans="1:5" ht="216.75">
      <c r="A35" t="s">
        <v>67</v>
      </c>
      <c r="E35" s="37" t="s">
        <v>1350</v>
      </c>
    </row>
    <row r="36" spans="1:16" ht="12.75">
      <c r="A36" s="26" t="s">
        <v>59</v>
      </c>
      <c s="31" t="s">
        <v>201</v>
      </c>
      <c s="31" t="s">
        <v>1351</v>
      </c>
      <c s="26" t="s">
        <v>62</v>
      </c>
      <c s="32" t="s">
        <v>1352</v>
      </c>
      <c s="33" t="s">
        <v>216</v>
      </c>
      <c s="34">
        <v>38.34</v>
      </c>
      <c s="35">
        <v>0</v>
      </c>
      <c s="35">
        <f>ROUND(ROUND(H36,2)*ROUND(G36,3),2)</f>
      </c>
      <c r="O36">
        <f>(I36*21)/100</f>
      </c>
      <c t="s">
        <v>33</v>
      </c>
    </row>
    <row r="37" spans="1:5" ht="38.25">
      <c r="A37" s="36" t="s">
        <v>65</v>
      </c>
      <c r="E37" s="37" t="s">
        <v>1353</v>
      </c>
    </row>
    <row r="38" spans="1:5" ht="38.25">
      <c r="A38" s="38" t="s">
        <v>66</v>
      </c>
      <c r="E38" s="39" t="s">
        <v>1476</v>
      </c>
    </row>
    <row r="39" spans="1:5" ht="76.5">
      <c r="A39" t="s">
        <v>67</v>
      </c>
      <c r="E39" s="37" t="s">
        <v>1355</v>
      </c>
    </row>
    <row r="40" spans="1:16" ht="12.75">
      <c r="A40" s="26" t="s">
        <v>59</v>
      </c>
      <c s="31" t="s">
        <v>234</v>
      </c>
      <c s="31" t="s">
        <v>1356</v>
      </c>
      <c s="26" t="s">
        <v>62</v>
      </c>
      <c s="32" t="s">
        <v>1357</v>
      </c>
      <c s="33" t="s">
        <v>971</v>
      </c>
      <c s="34">
        <v>78.597</v>
      </c>
      <c s="35">
        <v>0</v>
      </c>
      <c s="35">
        <f>ROUND(ROUND(H40,2)*ROUND(G40,3),2)</f>
      </c>
      <c r="O40">
        <f>(I40*21)/100</f>
      </c>
      <c t="s">
        <v>33</v>
      </c>
    </row>
    <row r="41" spans="1:5" ht="12.75">
      <c r="A41" s="36" t="s">
        <v>65</v>
      </c>
      <c r="E41" s="37" t="s">
        <v>1357</v>
      </c>
    </row>
    <row r="42" spans="1:5" ht="12.75">
      <c r="A42" s="38" t="s">
        <v>66</v>
      </c>
      <c r="E42" s="39" t="s">
        <v>62</v>
      </c>
    </row>
    <row r="43" spans="1:5" ht="12.75">
      <c r="A43" t="s">
        <v>67</v>
      </c>
      <c r="E43" s="37" t="s">
        <v>62</v>
      </c>
    </row>
    <row r="44" spans="1:16" ht="25.5">
      <c r="A44" s="26" t="s">
        <v>59</v>
      </c>
      <c s="31" t="s">
        <v>75</v>
      </c>
      <c s="31" t="s">
        <v>1358</v>
      </c>
      <c s="26" t="s">
        <v>62</v>
      </c>
      <c s="32" t="s">
        <v>1359</v>
      </c>
      <c s="33" t="s">
        <v>971</v>
      </c>
      <c s="34">
        <v>109.269</v>
      </c>
      <c s="35">
        <v>0</v>
      </c>
      <c s="35">
        <f>ROUND(ROUND(H44,2)*ROUND(G44,3),2)</f>
      </c>
      <c r="O44">
        <f>(I44*21)/100</f>
      </c>
      <c t="s">
        <v>33</v>
      </c>
    </row>
    <row r="45" spans="1:5" ht="38.25">
      <c r="A45" s="36" t="s">
        <v>65</v>
      </c>
      <c r="E45" s="37" t="s">
        <v>1360</v>
      </c>
    </row>
    <row r="46" spans="1:5" ht="25.5">
      <c r="A46" s="38" t="s">
        <v>66</v>
      </c>
      <c r="E46" s="39" t="s">
        <v>1477</v>
      </c>
    </row>
    <row r="47" spans="1:5" ht="102">
      <c r="A47" t="s">
        <v>67</v>
      </c>
      <c r="E47" s="37" t="s">
        <v>1362</v>
      </c>
    </row>
    <row r="48" spans="1:18" ht="12.75" customHeight="1">
      <c r="A48" s="6" t="s">
        <v>56</v>
      </c>
      <c s="6"/>
      <c s="41" t="s">
        <v>1369</v>
      </c>
      <c s="6"/>
      <c s="29" t="s">
        <v>1370</v>
      </c>
      <c s="6"/>
      <c s="6"/>
      <c s="6"/>
      <c s="42">
        <f>0+Q48</f>
      </c>
      <c r="O48">
        <f>0+R48</f>
      </c>
      <c r="Q48">
        <f>0+I49</f>
      </c>
      <c>
        <f>0+O49</f>
      </c>
    </row>
    <row r="49" spans="1:16" ht="12.75">
      <c r="A49" s="26" t="s">
        <v>59</v>
      </c>
      <c s="31" t="s">
        <v>78</v>
      </c>
      <c s="31" t="s">
        <v>1371</v>
      </c>
      <c s="26" t="s">
        <v>62</v>
      </c>
      <c s="32" t="s">
        <v>1372</v>
      </c>
      <c s="33" t="s">
        <v>81</v>
      </c>
      <c s="34">
        <v>9</v>
      </c>
      <c s="35">
        <v>0</v>
      </c>
      <c s="35">
        <f>ROUND(ROUND(H49,2)*ROUND(G49,3),2)</f>
      </c>
      <c r="O49">
        <f>(I49*21)/100</f>
      </c>
      <c t="s">
        <v>33</v>
      </c>
    </row>
    <row r="50" spans="1:5" ht="12.75">
      <c r="A50" s="36" t="s">
        <v>65</v>
      </c>
      <c r="E50" s="37" t="s">
        <v>1372</v>
      </c>
    </row>
    <row r="51" spans="1:5" ht="38.25">
      <c r="A51" s="38" t="s">
        <v>66</v>
      </c>
      <c r="E51" s="39" t="s">
        <v>1478</v>
      </c>
    </row>
    <row r="52" spans="1:5" ht="12.75">
      <c r="A52" t="s">
        <v>67</v>
      </c>
      <c r="E52" s="37" t="s">
        <v>1374</v>
      </c>
    </row>
    <row r="53" spans="1:18" ht="12.75" customHeight="1">
      <c r="A53" s="6" t="s">
        <v>56</v>
      </c>
      <c s="6"/>
      <c s="41" t="s">
        <v>43</v>
      </c>
      <c s="6"/>
      <c s="29" t="s">
        <v>1375</v>
      </c>
      <c s="6"/>
      <c s="6"/>
      <c s="6"/>
      <c s="42">
        <f>0+Q53</f>
      </c>
      <c r="O53">
        <f>0+R53</f>
      </c>
      <c r="Q53">
        <f>0+I54+I58+I62</f>
      </c>
      <c>
        <f>0+O54+O58+O62</f>
      </c>
    </row>
    <row r="54" spans="1:16" ht="12.75">
      <c r="A54" s="26" t="s">
        <v>59</v>
      </c>
      <c s="31" t="s">
        <v>50</v>
      </c>
      <c s="31" t="s">
        <v>1376</v>
      </c>
      <c s="26" t="s">
        <v>62</v>
      </c>
      <c s="32" t="s">
        <v>1377</v>
      </c>
      <c s="33" t="s">
        <v>216</v>
      </c>
      <c s="34">
        <v>19.17</v>
      </c>
      <c s="35">
        <v>0</v>
      </c>
      <c s="35">
        <f>ROUND(ROUND(H54,2)*ROUND(G54,3),2)</f>
      </c>
      <c r="O54">
        <f>(I54*21)/100</f>
      </c>
      <c t="s">
        <v>33</v>
      </c>
    </row>
    <row r="55" spans="1:5" ht="25.5">
      <c r="A55" s="36" t="s">
        <v>65</v>
      </c>
      <c r="E55" s="37" t="s">
        <v>1378</v>
      </c>
    </row>
    <row r="56" spans="1:5" ht="38.25">
      <c r="A56" s="38" t="s">
        <v>66</v>
      </c>
      <c r="E56" s="39" t="s">
        <v>1479</v>
      </c>
    </row>
    <row r="57" spans="1:5" ht="38.25">
      <c r="A57" t="s">
        <v>67</v>
      </c>
      <c r="E57" s="37" t="s">
        <v>1380</v>
      </c>
    </row>
    <row r="58" spans="1:16" ht="12.75">
      <c r="A58" s="26" t="s">
        <v>59</v>
      </c>
      <c s="31" t="s">
        <v>52</v>
      </c>
      <c s="31" t="s">
        <v>1480</v>
      </c>
      <c s="26" t="s">
        <v>62</v>
      </c>
      <c s="32" t="s">
        <v>1481</v>
      </c>
      <c s="33" t="s">
        <v>216</v>
      </c>
      <c s="34">
        <v>0.6</v>
      </c>
      <c s="35">
        <v>0</v>
      </c>
      <c s="35">
        <f>ROUND(ROUND(H58,2)*ROUND(G58,3),2)</f>
      </c>
      <c r="O58">
        <f>(I58*21)/100</f>
      </c>
      <c t="s">
        <v>33</v>
      </c>
    </row>
    <row r="59" spans="1:5" ht="25.5">
      <c r="A59" s="36" t="s">
        <v>65</v>
      </c>
      <c r="E59" s="37" t="s">
        <v>1482</v>
      </c>
    </row>
    <row r="60" spans="1:5" ht="38.25">
      <c r="A60" s="38" t="s">
        <v>66</v>
      </c>
      <c r="E60" s="39" t="s">
        <v>1483</v>
      </c>
    </row>
    <row r="61" spans="1:5" ht="25.5">
      <c r="A61" t="s">
        <v>67</v>
      </c>
      <c r="E61" s="37" t="s">
        <v>1484</v>
      </c>
    </row>
    <row r="62" spans="1:16" ht="25.5">
      <c r="A62" s="26" t="s">
        <v>59</v>
      </c>
      <c s="31" t="s">
        <v>231</v>
      </c>
      <c s="31" t="s">
        <v>1485</v>
      </c>
      <c s="26" t="s">
        <v>62</v>
      </c>
      <c s="32" t="s">
        <v>1486</v>
      </c>
      <c s="33" t="s">
        <v>971</v>
      </c>
      <c s="34">
        <v>0.1</v>
      </c>
      <c s="35">
        <v>0</v>
      </c>
      <c s="35">
        <f>ROUND(ROUND(H62,2)*ROUND(G62,3),2)</f>
      </c>
      <c r="O62">
        <f>(I62*21)/100</f>
      </c>
      <c t="s">
        <v>33</v>
      </c>
    </row>
    <row r="63" spans="1:5" ht="25.5">
      <c r="A63" s="36" t="s">
        <v>65</v>
      </c>
      <c r="E63" s="37" t="s">
        <v>1487</v>
      </c>
    </row>
    <row r="64" spans="1:5" ht="38.25">
      <c r="A64" s="38" t="s">
        <v>66</v>
      </c>
      <c r="E64" s="39" t="s">
        <v>1488</v>
      </c>
    </row>
    <row r="65" spans="1:5" ht="12.75">
      <c r="A65" t="s">
        <v>67</v>
      </c>
      <c r="E65" s="37" t="s">
        <v>62</v>
      </c>
    </row>
    <row r="66" spans="1:18" ht="12.75" customHeight="1">
      <c r="A66" s="6" t="s">
        <v>56</v>
      </c>
      <c s="6"/>
      <c s="41" t="s">
        <v>226</v>
      </c>
      <c s="6"/>
      <c s="29" t="s">
        <v>1381</v>
      </c>
      <c s="6"/>
      <c s="6"/>
      <c s="6"/>
      <c s="42">
        <f>0+Q66</f>
      </c>
      <c r="O66">
        <f>0+R66</f>
      </c>
      <c r="Q66">
        <f>0+I67+I71+I75+I79+I83+I87+I91+I95+I99+I103+I107+I111+I115+I119</f>
      </c>
      <c>
        <f>0+O67+O71+O75+O79+O83+O87+O91+O95+O99+O103+O107+O111+O115+O119</f>
      </c>
    </row>
    <row r="67" spans="1:16" ht="12.75">
      <c r="A67" s="26" t="s">
        <v>59</v>
      </c>
      <c s="31" t="s">
        <v>226</v>
      </c>
      <c s="31" t="s">
        <v>1489</v>
      </c>
      <c s="26" t="s">
        <v>62</v>
      </c>
      <c s="32" t="s">
        <v>1490</v>
      </c>
      <c s="33" t="s">
        <v>71</v>
      </c>
      <c s="34">
        <v>10.3</v>
      </c>
      <c s="35">
        <v>0</v>
      </c>
      <c s="35">
        <f>ROUND(ROUND(H67,2)*ROUND(G67,3),2)</f>
      </c>
      <c r="O67">
        <f>(I67*21)/100</f>
      </c>
      <c t="s">
        <v>33</v>
      </c>
    </row>
    <row r="68" spans="1:5" ht="12.75">
      <c r="A68" s="36" t="s">
        <v>65</v>
      </c>
      <c r="E68" s="37" t="s">
        <v>1490</v>
      </c>
    </row>
    <row r="69" spans="1:5" ht="12.75">
      <c r="A69" s="38" t="s">
        <v>66</v>
      </c>
      <c r="E69" s="39" t="s">
        <v>62</v>
      </c>
    </row>
    <row r="70" spans="1:5" ht="12.75">
      <c r="A70" t="s">
        <v>67</v>
      </c>
      <c r="E70" s="37" t="s">
        <v>62</v>
      </c>
    </row>
    <row r="71" spans="1:16" ht="25.5">
      <c r="A71" s="26" t="s">
        <v>59</v>
      </c>
      <c s="31" t="s">
        <v>237</v>
      </c>
      <c s="31" t="s">
        <v>1491</v>
      </c>
      <c s="26" t="s">
        <v>62</v>
      </c>
      <c s="32" t="s">
        <v>1492</v>
      </c>
      <c s="33" t="s">
        <v>71</v>
      </c>
      <c s="34">
        <v>71</v>
      </c>
      <c s="35">
        <v>0</v>
      </c>
      <c s="35">
        <f>ROUND(ROUND(H71,2)*ROUND(G71,3),2)</f>
      </c>
      <c r="O71">
        <f>(I71*21)/100</f>
      </c>
      <c t="s">
        <v>33</v>
      </c>
    </row>
    <row r="72" spans="1:5" ht="25.5">
      <c r="A72" s="36" t="s">
        <v>65</v>
      </c>
      <c r="E72" s="37" t="s">
        <v>1493</v>
      </c>
    </row>
    <row r="73" spans="1:5" ht="38.25">
      <c r="A73" s="38" t="s">
        <v>66</v>
      </c>
      <c r="E73" s="39" t="s">
        <v>1494</v>
      </c>
    </row>
    <row r="74" spans="1:5" ht="63.75">
      <c r="A74" t="s">
        <v>67</v>
      </c>
      <c r="E74" s="37" t="s">
        <v>1495</v>
      </c>
    </row>
    <row r="75" spans="1:16" ht="25.5">
      <c r="A75" s="26" t="s">
        <v>59</v>
      </c>
      <c s="31" t="s">
        <v>240</v>
      </c>
      <c s="31" t="s">
        <v>1388</v>
      </c>
      <c s="26" t="s">
        <v>62</v>
      </c>
      <c s="32" t="s">
        <v>1389</v>
      </c>
      <c s="33" t="s">
        <v>71</v>
      </c>
      <c s="34">
        <v>10</v>
      </c>
      <c s="35">
        <v>0</v>
      </c>
      <c s="35">
        <f>ROUND(ROUND(H75,2)*ROUND(G75,3),2)</f>
      </c>
      <c r="O75">
        <f>(I75*21)/100</f>
      </c>
      <c t="s">
        <v>33</v>
      </c>
    </row>
    <row r="76" spans="1:5" ht="25.5">
      <c r="A76" s="36" t="s">
        <v>65</v>
      </c>
      <c r="E76" s="37" t="s">
        <v>1390</v>
      </c>
    </row>
    <row r="77" spans="1:5" ht="38.25">
      <c r="A77" s="38" t="s">
        <v>66</v>
      </c>
      <c r="E77" s="39" t="s">
        <v>1496</v>
      </c>
    </row>
    <row r="78" spans="1:5" ht="89.25">
      <c r="A78" t="s">
        <v>67</v>
      </c>
      <c r="E78" s="37" t="s">
        <v>1392</v>
      </c>
    </row>
    <row r="79" spans="1:16" ht="12.75">
      <c r="A79" s="26" t="s">
        <v>59</v>
      </c>
      <c s="31" t="s">
        <v>243</v>
      </c>
      <c s="31" t="s">
        <v>1497</v>
      </c>
      <c s="26" t="s">
        <v>62</v>
      </c>
      <c s="32" t="s">
        <v>1498</v>
      </c>
      <c s="33" t="s">
        <v>71</v>
      </c>
      <c s="34">
        <v>71</v>
      </c>
      <c s="35">
        <v>0</v>
      </c>
      <c s="35">
        <f>ROUND(ROUND(H79,2)*ROUND(G79,3),2)</f>
      </c>
      <c r="O79">
        <f>(I79*21)/100</f>
      </c>
      <c t="s">
        <v>33</v>
      </c>
    </row>
    <row r="80" spans="1:5" ht="12.75">
      <c r="A80" s="36" t="s">
        <v>65</v>
      </c>
      <c r="E80" s="37" t="s">
        <v>1498</v>
      </c>
    </row>
    <row r="81" spans="1:5" ht="12.75">
      <c r="A81" s="38" t="s">
        <v>66</v>
      </c>
      <c r="E81" s="39" t="s">
        <v>1499</v>
      </c>
    </row>
    <row r="82" spans="1:5" ht="25.5">
      <c r="A82" t="s">
        <v>67</v>
      </c>
      <c r="E82" s="37" t="s">
        <v>1500</v>
      </c>
    </row>
    <row r="83" spans="1:16" ht="12.75">
      <c r="A83" s="26" t="s">
        <v>59</v>
      </c>
      <c s="31" t="s">
        <v>246</v>
      </c>
      <c s="31" t="s">
        <v>1501</v>
      </c>
      <c s="26" t="s">
        <v>62</v>
      </c>
      <c s="32" t="s">
        <v>1502</v>
      </c>
      <c s="33" t="s">
        <v>71</v>
      </c>
      <c s="34">
        <v>71</v>
      </c>
      <c s="35">
        <v>0</v>
      </c>
      <c s="35">
        <f>ROUND(ROUND(H83,2)*ROUND(G83,3),2)</f>
      </c>
      <c r="O83">
        <f>(I83*21)/100</f>
      </c>
      <c t="s">
        <v>33</v>
      </c>
    </row>
    <row r="84" spans="1:5" ht="12.75">
      <c r="A84" s="36" t="s">
        <v>65</v>
      </c>
      <c r="E84" s="37" t="s">
        <v>1503</v>
      </c>
    </row>
    <row r="85" spans="1:5" ht="12.75">
      <c r="A85" s="38" t="s">
        <v>66</v>
      </c>
      <c r="E85" s="39" t="s">
        <v>1499</v>
      </c>
    </row>
    <row r="86" spans="1:5" ht="89.25">
      <c r="A86" t="s">
        <v>67</v>
      </c>
      <c r="E86" s="37" t="s">
        <v>1406</v>
      </c>
    </row>
    <row r="87" spans="1:16" ht="12.75">
      <c r="A87" s="26" t="s">
        <v>59</v>
      </c>
      <c s="31" t="s">
        <v>60</v>
      </c>
      <c s="31" t="s">
        <v>1411</v>
      </c>
      <c s="26" t="s">
        <v>62</v>
      </c>
      <c s="32" t="s">
        <v>1412</v>
      </c>
      <c s="33" t="s">
        <v>81</v>
      </c>
      <c s="34">
        <v>1</v>
      </c>
      <c s="35">
        <v>0</v>
      </c>
      <c s="35">
        <f>ROUND(ROUND(H87,2)*ROUND(G87,3),2)</f>
      </c>
      <c r="O87">
        <f>(I87*21)/100</f>
      </c>
      <c t="s">
        <v>33</v>
      </c>
    </row>
    <row r="88" spans="1:5" ht="25.5">
      <c r="A88" s="36" t="s">
        <v>65</v>
      </c>
      <c r="E88" s="37" t="s">
        <v>1413</v>
      </c>
    </row>
    <row r="89" spans="1:5" ht="12.75">
      <c r="A89" s="38" t="s">
        <v>66</v>
      </c>
      <c r="E89" s="39" t="s">
        <v>1504</v>
      </c>
    </row>
    <row r="90" spans="1:5" ht="89.25">
      <c r="A90" t="s">
        <v>67</v>
      </c>
      <c r="E90" s="37" t="s">
        <v>1406</v>
      </c>
    </row>
    <row r="91" spans="1:16" ht="12.75">
      <c r="A91" s="26" t="s">
        <v>59</v>
      </c>
      <c s="31" t="s">
        <v>68</v>
      </c>
      <c s="31" t="s">
        <v>1505</v>
      </c>
      <c s="26" t="s">
        <v>62</v>
      </c>
      <c s="32" t="s">
        <v>1506</v>
      </c>
      <c s="33" t="s">
        <v>71</v>
      </c>
      <c s="34">
        <v>71</v>
      </c>
      <c s="35">
        <v>0</v>
      </c>
      <c s="35">
        <f>ROUND(ROUND(H91,2)*ROUND(G91,3),2)</f>
      </c>
      <c r="O91">
        <f>(I91*21)/100</f>
      </c>
      <c t="s">
        <v>33</v>
      </c>
    </row>
    <row r="92" spans="1:5" ht="12.75">
      <c r="A92" s="36" t="s">
        <v>65</v>
      </c>
      <c r="E92" s="37" t="s">
        <v>1507</v>
      </c>
    </row>
    <row r="93" spans="1:5" ht="12.75">
      <c r="A93" s="38" t="s">
        <v>66</v>
      </c>
      <c r="E93" s="39" t="s">
        <v>1499</v>
      </c>
    </row>
    <row r="94" spans="1:5" ht="12.75">
      <c r="A94" t="s">
        <v>67</v>
      </c>
      <c r="E94" s="37" t="s">
        <v>62</v>
      </c>
    </row>
    <row r="95" spans="1:16" ht="12.75">
      <c r="A95" s="26" t="s">
        <v>59</v>
      </c>
      <c s="31" t="s">
        <v>82</v>
      </c>
      <c s="31" t="s">
        <v>1508</v>
      </c>
      <c s="26" t="s">
        <v>62</v>
      </c>
      <c s="32" t="s">
        <v>1509</v>
      </c>
      <c s="33" t="s">
        <v>71</v>
      </c>
      <c s="34">
        <v>72.065</v>
      </c>
      <c s="35">
        <v>0</v>
      </c>
      <c s="35">
        <f>ROUND(ROUND(H95,2)*ROUND(G95,3),2)</f>
      </c>
      <c r="O95">
        <f>(I95*21)/100</f>
      </c>
      <c t="s">
        <v>33</v>
      </c>
    </row>
    <row r="96" spans="1:5" ht="12.75">
      <c r="A96" s="36" t="s">
        <v>65</v>
      </c>
      <c r="E96" s="37" t="s">
        <v>1509</v>
      </c>
    </row>
    <row r="97" spans="1:5" ht="12.75">
      <c r="A97" s="38" t="s">
        <v>66</v>
      </c>
      <c r="E97" s="39" t="s">
        <v>62</v>
      </c>
    </row>
    <row r="98" spans="1:5" ht="12.75">
      <c r="A98" t="s">
        <v>67</v>
      </c>
      <c r="E98" s="37" t="s">
        <v>62</v>
      </c>
    </row>
    <row r="99" spans="1:16" ht="12.75">
      <c r="A99" s="26" t="s">
        <v>59</v>
      </c>
      <c s="31" t="s">
        <v>85</v>
      </c>
      <c s="31" t="s">
        <v>1510</v>
      </c>
      <c s="26" t="s">
        <v>62</v>
      </c>
      <c s="32" t="s">
        <v>1511</v>
      </c>
      <c s="33" t="s">
        <v>1512</v>
      </c>
      <c s="34">
        <v>1</v>
      </c>
      <c s="35">
        <v>0</v>
      </c>
      <c s="35">
        <f>ROUND(ROUND(H99,2)*ROUND(G99,3),2)</f>
      </c>
      <c r="O99">
        <f>(I99*21)/100</f>
      </c>
      <c t="s">
        <v>33</v>
      </c>
    </row>
    <row r="100" spans="1:5" ht="38.25">
      <c r="A100" s="36" t="s">
        <v>65</v>
      </c>
      <c r="E100" s="37" t="s">
        <v>1513</v>
      </c>
    </row>
    <row r="101" spans="1:5" ht="12.75">
      <c r="A101" s="38" t="s">
        <v>66</v>
      </c>
      <c r="E101" s="39" t="s">
        <v>1504</v>
      </c>
    </row>
    <row r="102" spans="1:5" ht="267.75">
      <c r="A102" t="s">
        <v>67</v>
      </c>
      <c r="E102" s="37" t="s">
        <v>1401</v>
      </c>
    </row>
    <row r="103" spans="1:16" ht="12.75">
      <c r="A103" s="26" t="s">
        <v>59</v>
      </c>
      <c s="31" t="s">
        <v>88</v>
      </c>
      <c s="31" t="s">
        <v>1514</v>
      </c>
      <c s="26" t="s">
        <v>62</v>
      </c>
      <c s="32" t="s">
        <v>1515</v>
      </c>
      <c s="33" t="s">
        <v>81</v>
      </c>
      <c s="34">
        <v>2</v>
      </c>
      <c s="35">
        <v>0</v>
      </c>
      <c s="35">
        <f>ROUND(ROUND(H103,2)*ROUND(G103,3),2)</f>
      </c>
      <c r="O103">
        <f>(I103*21)/100</f>
      </c>
      <c t="s">
        <v>33</v>
      </c>
    </row>
    <row r="104" spans="1:5" ht="25.5">
      <c r="A104" s="36" t="s">
        <v>65</v>
      </c>
      <c r="E104" s="37" t="s">
        <v>1516</v>
      </c>
    </row>
    <row r="105" spans="1:5" ht="12.75">
      <c r="A105" s="38" t="s">
        <v>66</v>
      </c>
      <c r="E105" s="39" t="s">
        <v>1414</v>
      </c>
    </row>
    <row r="106" spans="1:5" ht="267.75">
      <c r="A106" t="s">
        <v>67</v>
      </c>
      <c r="E106" s="37" t="s">
        <v>1401</v>
      </c>
    </row>
    <row r="107" spans="1:16" ht="25.5">
      <c r="A107" s="26" t="s">
        <v>59</v>
      </c>
      <c s="31" t="s">
        <v>91</v>
      </c>
      <c s="31" t="s">
        <v>1517</v>
      </c>
      <c s="26" t="s">
        <v>62</v>
      </c>
      <c s="32" t="s">
        <v>1518</v>
      </c>
      <c s="33" t="s">
        <v>1512</v>
      </c>
      <c s="34">
        <v>1</v>
      </c>
      <c s="35">
        <v>0</v>
      </c>
      <c s="35">
        <f>ROUND(ROUND(H107,2)*ROUND(G107,3),2)</f>
      </c>
      <c r="O107">
        <f>(I107*21)/100</f>
      </c>
      <c t="s">
        <v>33</v>
      </c>
    </row>
    <row r="108" spans="1:5" ht="25.5">
      <c r="A108" s="36" t="s">
        <v>65</v>
      </c>
      <c r="E108" s="37" t="s">
        <v>1518</v>
      </c>
    </row>
    <row r="109" spans="1:5" ht="12.75">
      <c r="A109" s="38" t="s">
        <v>66</v>
      </c>
      <c r="E109" s="39" t="s">
        <v>1504</v>
      </c>
    </row>
    <row r="110" spans="1:5" ht="267.75">
      <c r="A110" t="s">
        <v>67</v>
      </c>
      <c r="E110" s="37" t="s">
        <v>1401</v>
      </c>
    </row>
    <row r="111" spans="1:16" ht="12.75">
      <c r="A111" s="26" t="s">
        <v>59</v>
      </c>
      <c s="31" t="s">
        <v>94</v>
      </c>
      <c s="31" t="s">
        <v>1519</v>
      </c>
      <c s="26" t="s">
        <v>62</v>
      </c>
      <c s="32" t="s">
        <v>1520</v>
      </c>
      <c s="33" t="s">
        <v>934</v>
      </c>
      <c s="34">
        <v>1</v>
      </c>
      <c s="35">
        <v>0</v>
      </c>
      <c s="35">
        <f>ROUND(ROUND(H111,2)*ROUND(G111,3),2)</f>
      </c>
      <c r="O111">
        <f>(I111*21)/100</f>
      </c>
      <c t="s">
        <v>33</v>
      </c>
    </row>
    <row r="112" spans="1:5" ht="12.75">
      <c r="A112" s="36" t="s">
        <v>65</v>
      </c>
      <c r="E112" s="37" t="s">
        <v>1520</v>
      </c>
    </row>
    <row r="113" spans="1:5" ht="12.75">
      <c r="A113" s="38" t="s">
        <v>66</v>
      </c>
      <c r="E113" s="39" t="s">
        <v>1504</v>
      </c>
    </row>
    <row r="114" spans="1:5" ht="12.75">
      <c r="A114" t="s">
        <v>67</v>
      </c>
      <c r="E114" s="37" t="s">
        <v>62</v>
      </c>
    </row>
    <row r="115" spans="1:16" ht="12.75">
      <c r="A115" s="26" t="s">
        <v>59</v>
      </c>
      <c s="31" t="s">
        <v>97</v>
      </c>
      <c s="31" t="s">
        <v>1521</v>
      </c>
      <c s="26" t="s">
        <v>62</v>
      </c>
      <c s="32" t="s">
        <v>1522</v>
      </c>
      <c s="33" t="s">
        <v>1512</v>
      </c>
      <c s="34">
        <v>1</v>
      </c>
      <c s="35">
        <v>0</v>
      </c>
      <c s="35">
        <f>ROUND(ROUND(H115,2)*ROUND(G115,3),2)</f>
      </c>
      <c r="O115">
        <f>(I115*21)/100</f>
      </c>
      <c t="s">
        <v>33</v>
      </c>
    </row>
    <row r="116" spans="1:5" ht="12.75">
      <c r="A116" s="36" t="s">
        <v>65</v>
      </c>
      <c r="E116" s="37" t="s">
        <v>1522</v>
      </c>
    </row>
    <row r="117" spans="1:5" ht="12.75">
      <c r="A117" s="38" t="s">
        <v>66</v>
      </c>
      <c r="E117" s="39" t="s">
        <v>1504</v>
      </c>
    </row>
    <row r="118" spans="1:5" ht="102">
      <c r="A118" t="s">
        <v>67</v>
      </c>
      <c r="E118" s="37" t="s">
        <v>1523</v>
      </c>
    </row>
    <row r="119" spans="1:16" ht="12.75">
      <c r="A119" s="26" t="s">
        <v>59</v>
      </c>
      <c s="31" t="s">
        <v>100</v>
      </c>
      <c s="31" t="s">
        <v>1524</v>
      </c>
      <c s="26" t="s">
        <v>62</v>
      </c>
      <c s="32" t="s">
        <v>1525</v>
      </c>
      <c s="33" t="s">
        <v>81</v>
      </c>
      <c s="34">
        <v>1</v>
      </c>
      <c s="35">
        <v>0</v>
      </c>
      <c s="35">
        <f>ROUND(ROUND(H119,2)*ROUND(G119,3),2)</f>
      </c>
      <c r="O119">
        <f>(I119*21)/100</f>
      </c>
      <c t="s">
        <v>33</v>
      </c>
    </row>
    <row r="120" spans="1:5" ht="12.75">
      <c r="A120" s="36" t="s">
        <v>65</v>
      </c>
      <c r="E120" s="37" t="s">
        <v>1525</v>
      </c>
    </row>
    <row r="121" spans="1:5" ht="12.75">
      <c r="A121" s="38" t="s">
        <v>66</v>
      </c>
      <c r="E121" s="39" t="s">
        <v>1504</v>
      </c>
    </row>
    <row r="122" spans="1:5" ht="102">
      <c r="A122" t="s">
        <v>67</v>
      </c>
      <c r="E122" s="37" t="s">
        <v>1523</v>
      </c>
    </row>
    <row r="123" spans="1:18" ht="12.75" customHeight="1">
      <c r="A123" s="6" t="s">
        <v>56</v>
      </c>
      <c s="6"/>
      <c s="41" t="s">
        <v>1454</v>
      </c>
      <c s="6"/>
      <c s="29" t="s">
        <v>1455</v>
      </c>
      <c s="6"/>
      <c s="6"/>
      <c s="6"/>
      <c s="42">
        <f>0+Q123</f>
      </c>
      <c r="O123">
        <f>0+R123</f>
      </c>
      <c r="Q123">
        <f>0+I124</f>
      </c>
      <c>
        <f>0+O124</f>
      </c>
    </row>
    <row r="124" spans="1:16" ht="12.75">
      <c r="A124" s="26" t="s">
        <v>59</v>
      </c>
      <c s="31" t="s">
        <v>72</v>
      </c>
      <c s="31" t="s">
        <v>1456</v>
      </c>
      <c s="26" t="s">
        <v>62</v>
      </c>
      <c s="32" t="s">
        <v>1457</v>
      </c>
      <c s="33" t="s">
        <v>971</v>
      </c>
      <c s="34">
        <v>83.947</v>
      </c>
      <c s="35">
        <v>0</v>
      </c>
      <c s="35">
        <f>ROUND(ROUND(H124,2)*ROUND(G124,3),2)</f>
      </c>
      <c r="O124">
        <f>(I124*21)/100</f>
      </c>
      <c t="s">
        <v>33</v>
      </c>
    </row>
    <row r="125" spans="1:5" ht="38.25">
      <c r="A125" s="36" t="s">
        <v>65</v>
      </c>
      <c r="E125" s="37" t="s">
        <v>1458</v>
      </c>
    </row>
    <row r="126" spans="1:5" ht="12.75">
      <c r="A126" s="38" t="s">
        <v>66</v>
      </c>
      <c r="E126" s="39" t="s">
        <v>62</v>
      </c>
    </row>
    <row r="127" spans="1:5" ht="38.25">
      <c r="A127" t="s">
        <v>67</v>
      </c>
      <c r="E127" s="37" t="s">
        <v>1459</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3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0+O11+O28+O33</f>
      </c>
      <c t="s">
        <v>32</v>
      </c>
    </row>
    <row r="3" spans="1:16" ht="15" customHeight="1">
      <c r="A3" t="s">
        <v>12</v>
      </c>
      <c s="12" t="s">
        <v>14</v>
      </c>
      <c s="13" t="s">
        <v>15</v>
      </c>
      <c s="1"/>
      <c s="14" t="s">
        <v>16</v>
      </c>
      <c s="1"/>
      <c s="9"/>
      <c s="8" t="s">
        <v>1526</v>
      </c>
      <c s="43">
        <f>0+I11+I28+I33</f>
      </c>
      <c r="O3" t="s">
        <v>29</v>
      </c>
      <c t="s">
        <v>33</v>
      </c>
    </row>
    <row r="4" spans="1:16" ht="15" customHeight="1">
      <c r="A4" t="s">
        <v>17</v>
      </c>
      <c s="12" t="s">
        <v>18</v>
      </c>
      <c s="13" t="s">
        <v>1315</v>
      </c>
      <c s="1"/>
      <c s="14" t="s">
        <v>1316</v>
      </c>
      <c s="1"/>
      <c s="1"/>
      <c s="11"/>
      <c s="11"/>
      <c r="O4" t="s">
        <v>30</v>
      </c>
      <c t="s">
        <v>33</v>
      </c>
    </row>
    <row r="5" spans="1:16" ht="12.75" customHeight="1">
      <c r="A5" t="s">
        <v>21</v>
      </c>
      <c s="12" t="s">
        <v>18</v>
      </c>
      <c s="13" t="s">
        <v>1317</v>
      </c>
      <c s="1"/>
      <c s="14" t="s">
        <v>1318</v>
      </c>
      <c s="1"/>
      <c s="1"/>
      <c s="1"/>
      <c s="1"/>
      <c r="O5" t="s">
        <v>31</v>
      </c>
      <c t="s">
        <v>33</v>
      </c>
    </row>
    <row r="6" spans="1:9" ht="12.75" customHeight="1">
      <c r="A6" t="s">
        <v>24</v>
      </c>
      <c s="12" t="s">
        <v>18</v>
      </c>
      <c s="13" t="s">
        <v>1319</v>
      </c>
      <c s="1"/>
      <c s="14" t="s">
        <v>1320</v>
      </c>
      <c s="1"/>
      <c s="1"/>
      <c s="1"/>
      <c s="1"/>
    </row>
    <row r="7" spans="1:9" ht="12.75" customHeight="1">
      <c r="A7" t="s">
        <v>27</v>
      </c>
      <c s="16" t="s">
        <v>28</v>
      </c>
      <c s="17" t="s">
        <v>1526</v>
      </c>
      <c s="6"/>
      <c s="18" t="s">
        <v>1527</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39</v>
      </c>
      <c s="27"/>
      <c s="29" t="s">
        <v>1326</v>
      </c>
      <c s="27"/>
      <c s="27"/>
      <c s="27"/>
      <c s="30">
        <f>0+Q11</f>
      </c>
      <c r="O11">
        <f>0+R11</f>
      </c>
      <c r="Q11">
        <f>0+I12+I16+I20+I24</f>
      </c>
      <c>
        <f>0+O12+O16+O20+O24</f>
      </c>
    </row>
    <row r="12" spans="1:16" ht="12.75">
      <c r="A12" s="26" t="s">
        <v>59</v>
      </c>
      <c s="31" t="s">
        <v>39</v>
      </c>
      <c s="31" t="s">
        <v>1529</v>
      </c>
      <c s="26" t="s">
        <v>62</v>
      </c>
      <c s="32" t="s">
        <v>1530</v>
      </c>
      <c s="33" t="s">
        <v>971</v>
      </c>
      <c s="34">
        <v>5.206</v>
      </c>
      <c s="35">
        <v>0</v>
      </c>
      <c s="35">
        <f>ROUND(ROUND(H12,2)*ROUND(G12,3),2)</f>
      </c>
      <c r="O12">
        <f>(I12*21)/100</f>
      </c>
      <c t="s">
        <v>33</v>
      </c>
    </row>
    <row r="13" spans="1:5" ht="12.75">
      <c r="A13" s="36" t="s">
        <v>65</v>
      </c>
      <c r="E13" s="37" t="s">
        <v>1530</v>
      </c>
    </row>
    <row r="14" spans="1:5" ht="25.5">
      <c r="A14" s="38" t="s">
        <v>66</v>
      </c>
      <c r="E14" s="39" t="s">
        <v>1531</v>
      </c>
    </row>
    <row r="15" spans="1:5" ht="12.75">
      <c r="A15" t="s">
        <v>67</v>
      </c>
      <c r="E15" s="37" t="s">
        <v>62</v>
      </c>
    </row>
    <row r="16" spans="1:16" ht="25.5">
      <c r="A16" s="26" t="s">
        <v>59</v>
      </c>
      <c s="31" t="s">
        <v>33</v>
      </c>
      <c s="31" t="s">
        <v>1532</v>
      </c>
      <c s="26" t="s">
        <v>62</v>
      </c>
      <c s="32" t="s">
        <v>1533</v>
      </c>
      <c s="33" t="s">
        <v>216</v>
      </c>
      <c s="34">
        <v>32.83</v>
      </c>
      <c s="35">
        <v>0</v>
      </c>
      <c s="35">
        <f>ROUND(ROUND(H16,2)*ROUND(G16,3),2)</f>
      </c>
      <c r="O16">
        <f>(I16*21)/100</f>
      </c>
      <c t="s">
        <v>33</v>
      </c>
    </row>
    <row r="17" spans="1:5" ht="25.5">
      <c r="A17" s="36" t="s">
        <v>65</v>
      </c>
      <c r="E17" s="37" t="s">
        <v>1534</v>
      </c>
    </row>
    <row r="18" spans="1:5" ht="25.5">
      <c r="A18" s="38" t="s">
        <v>66</v>
      </c>
      <c r="E18" s="39" t="s">
        <v>1535</v>
      </c>
    </row>
    <row r="19" spans="1:5" ht="51">
      <c r="A19" t="s">
        <v>67</v>
      </c>
      <c r="E19" s="37" t="s">
        <v>1536</v>
      </c>
    </row>
    <row r="20" spans="1:16" ht="12.75">
      <c r="A20" s="26" t="s">
        <v>59</v>
      </c>
      <c s="31" t="s">
        <v>32</v>
      </c>
      <c s="31" t="s">
        <v>1346</v>
      </c>
      <c s="26" t="s">
        <v>62</v>
      </c>
      <c s="32" t="s">
        <v>1347</v>
      </c>
      <c s="33" t="s">
        <v>216</v>
      </c>
      <c s="34">
        <v>23.8</v>
      </c>
      <c s="35">
        <v>0</v>
      </c>
      <c s="35">
        <f>ROUND(ROUND(H20,2)*ROUND(G20,3),2)</f>
      </c>
      <c r="O20">
        <f>(I20*21)/100</f>
      </c>
      <c t="s">
        <v>33</v>
      </c>
    </row>
    <row r="21" spans="1:5" ht="25.5">
      <c r="A21" s="36" t="s">
        <v>65</v>
      </c>
      <c r="E21" s="37" t="s">
        <v>1348</v>
      </c>
    </row>
    <row r="22" spans="1:5" ht="25.5">
      <c r="A22" s="38" t="s">
        <v>66</v>
      </c>
      <c r="E22" s="39" t="s">
        <v>1537</v>
      </c>
    </row>
    <row r="23" spans="1:5" ht="216.75">
      <c r="A23" t="s">
        <v>67</v>
      </c>
      <c r="E23" s="37" t="s">
        <v>1350</v>
      </c>
    </row>
    <row r="24" spans="1:16" ht="12.75">
      <c r="A24" s="26" t="s">
        <v>59</v>
      </c>
      <c s="31" t="s">
        <v>43</v>
      </c>
      <c s="31" t="s">
        <v>1538</v>
      </c>
      <c s="26" t="s">
        <v>62</v>
      </c>
      <c s="32" t="s">
        <v>1539</v>
      </c>
      <c s="33" t="s">
        <v>225</v>
      </c>
      <c s="34">
        <v>27.4</v>
      </c>
      <c s="35">
        <v>0</v>
      </c>
      <c s="35">
        <f>ROUND(ROUND(H24,2)*ROUND(G24,3),2)</f>
      </c>
      <c r="O24">
        <f>(I24*21)/100</f>
      </c>
      <c t="s">
        <v>33</v>
      </c>
    </row>
    <row r="25" spans="1:5" ht="25.5">
      <c r="A25" s="36" t="s">
        <v>65</v>
      </c>
      <c r="E25" s="37" t="s">
        <v>1540</v>
      </c>
    </row>
    <row r="26" spans="1:5" ht="38.25">
      <c r="A26" s="38" t="s">
        <v>66</v>
      </c>
      <c r="E26" s="39" t="s">
        <v>1541</v>
      </c>
    </row>
    <row r="27" spans="1:5" ht="38.25">
      <c r="A27" t="s">
        <v>67</v>
      </c>
      <c r="E27" s="37" t="s">
        <v>1542</v>
      </c>
    </row>
    <row r="28" spans="1:18" ht="12.75" customHeight="1">
      <c r="A28" s="6" t="s">
        <v>56</v>
      </c>
      <c s="6"/>
      <c s="41" t="s">
        <v>226</v>
      </c>
      <c s="6"/>
      <c s="29" t="s">
        <v>1381</v>
      </c>
      <c s="6"/>
      <c s="6"/>
      <c s="6"/>
      <c s="42">
        <f>0+Q28</f>
      </c>
      <c r="O28">
        <f>0+R28</f>
      </c>
      <c r="Q28">
        <f>0+I29</f>
      </c>
      <c>
        <f>0+O29</f>
      </c>
    </row>
    <row r="29" spans="1:16" ht="25.5">
      <c r="A29" s="26" t="s">
        <v>59</v>
      </c>
      <c s="31" t="s">
        <v>45</v>
      </c>
      <c s="31" t="s">
        <v>1543</v>
      </c>
      <c s="26" t="s">
        <v>62</v>
      </c>
      <c s="32" t="s">
        <v>1544</v>
      </c>
      <c s="33" t="s">
        <v>1512</v>
      </c>
      <c s="34">
        <v>1</v>
      </c>
      <c s="35">
        <v>0</v>
      </c>
      <c s="35">
        <f>ROUND(ROUND(H29,2)*ROUND(G29,3),2)</f>
      </c>
      <c r="O29">
        <f>(I29*21)/100</f>
      </c>
      <c t="s">
        <v>33</v>
      </c>
    </row>
    <row r="30" spans="1:5" ht="25.5">
      <c r="A30" s="36" t="s">
        <v>65</v>
      </c>
      <c r="E30" s="37" t="s">
        <v>1545</v>
      </c>
    </row>
    <row r="31" spans="1:5" ht="76.5">
      <c r="A31" s="38" t="s">
        <v>66</v>
      </c>
      <c r="E31" s="39" t="s">
        <v>1546</v>
      </c>
    </row>
    <row r="32" spans="1:5" ht="102">
      <c r="A32" t="s">
        <v>67</v>
      </c>
      <c r="E32" s="37" t="s">
        <v>1451</v>
      </c>
    </row>
    <row r="33" spans="1:18" ht="12.75" customHeight="1">
      <c r="A33" s="6" t="s">
        <v>56</v>
      </c>
      <c s="6"/>
      <c s="41" t="s">
        <v>1454</v>
      </c>
      <c s="6"/>
      <c s="29" t="s">
        <v>1455</v>
      </c>
      <c s="6"/>
      <c s="6"/>
      <c s="6"/>
      <c s="42">
        <f>0+Q33</f>
      </c>
      <c r="O33">
        <f>0+R33</f>
      </c>
      <c r="Q33">
        <f>0+I34</f>
      </c>
      <c>
        <f>0+O34</f>
      </c>
    </row>
    <row r="34" spans="1:16" ht="12.75">
      <c r="A34" s="26" t="s">
        <v>59</v>
      </c>
      <c s="31" t="s">
        <v>47</v>
      </c>
      <c s="31" t="s">
        <v>1456</v>
      </c>
      <c s="26" t="s">
        <v>62</v>
      </c>
      <c s="32" t="s">
        <v>1457</v>
      </c>
      <c s="33" t="s">
        <v>971</v>
      </c>
      <c s="34">
        <v>16.825</v>
      </c>
      <c s="35">
        <v>0</v>
      </c>
      <c s="35">
        <f>ROUND(ROUND(H34,2)*ROUND(G34,3),2)</f>
      </c>
      <c r="O34">
        <f>(I34*21)/100</f>
      </c>
      <c t="s">
        <v>33</v>
      </c>
    </row>
    <row r="35" spans="1:5" ht="38.25">
      <c r="A35" s="36" t="s">
        <v>65</v>
      </c>
      <c r="E35" s="37" t="s">
        <v>1458</v>
      </c>
    </row>
    <row r="36" spans="1:5" ht="12.75">
      <c r="A36" s="38" t="s">
        <v>66</v>
      </c>
      <c r="E36" s="39" t="s">
        <v>62</v>
      </c>
    </row>
    <row r="37" spans="1:5" ht="38.25">
      <c r="A37" t="s">
        <v>67</v>
      </c>
      <c r="E37" s="37" t="s">
        <v>1459</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0+O11+O196</f>
      </c>
      <c t="s">
        <v>32</v>
      </c>
    </row>
    <row r="3" spans="1:16" ht="15" customHeight="1">
      <c r="A3" t="s">
        <v>12</v>
      </c>
      <c s="12" t="s">
        <v>14</v>
      </c>
      <c s="13" t="s">
        <v>15</v>
      </c>
      <c s="1"/>
      <c s="14" t="s">
        <v>16</v>
      </c>
      <c s="1"/>
      <c s="9"/>
      <c s="8" t="s">
        <v>34</v>
      </c>
      <c s="43">
        <f>0+I11+I196</f>
      </c>
      <c r="O3" t="s">
        <v>29</v>
      </c>
      <c t="s">
        <v>33</v>
      </c>
    </row>
    <row r="4" spans="1:16" ht="15" customHeight="1">
      <c r="A4" t="s">
        <v>17</v>
      </c>
      <c s="12" t="s">
        <v>18</v>
      </c>
      <c s="13" t="s">
        <v>19</v>
      </c>
      <c s="1"/>
      <c s="14" t="s">
        <v>20</v>
      </c>
      <c s="1"/>
      <c s="1"/>
      <c s="11"/>
      <c s="11"/>
      <c r="O4" t="s">
        <v>30</v>
      </c>
      <c t="s">
        <v>33</v>
      </c>
    </row>
    <row r="5" spans="1:16" ht="12.75" customHeight="1">
      <c r="A5" t="s">
        <v>21</v>
      </c>
      <c s="12" t="s">
        <v>18</v>
      </c>
      <c s="13" t="s">
        <v>22</v>
      </c>
      <c s="1"/>
      <c s="14" t="s">
        <v>23</v>
      </c>
      <c s="1"/>
      <c s="1"/>
      <c s="1"/>
      <c s="1"/>
      <c r="O5" t="s">
        <v>31</v>
      </c>
      <c t="s">
        <v>33</v>
      </c>
    </row>
    <row r="6" spans="1:9" ht="12.75" customHeight="1">
      <c r="A6" t="s">
        <v>24</v>
      </c>
      <c s="12" t="s">
        <v>18</v>
      </c>
      <c s="13" t="s">
        <v>25</v>
      </c>
      <c s="1"/>
      <c s="14" t="s">
        <v>26</v>
      </c>
      <c s="1"/>
      <c s="1"/>
      <c s="1"/>
      <c s="1"/>
    </row>
    <row r="7" spans="1:9" ht="12.75" customHeight="1">
      <c r="A7" t="s">
        <v>27</v>
      </c>
      <c s="16" t="s">
        <v>28</v>
      </c>
      <c s="17" t="s">
        <v>34</v>
      </c>
      <c s="6"/>
      <c s="18" t="s">
        <v>35</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57</v>
      </c>
      <c s="27"/>
      <c s="29" t="s">
        <v>58</v>
      </c>
      <c s="27"/>
      <c s="27"/>
      <c s="27"/>
      <c s="30">
        <f>0+Q11</f>
      </c>
      <c r="O11">
        <f>0+R11</f>
      </c>
      <c r="Q11">
        <f>0+I12+I16+I20+I24+I28+I32+I36+I40+I44+I48+I52+I56+I60+I64+I68+I72+I76+I80+I84+I88+I92+I96+I100+I104+I108+I112+I116+I120+I124+I128+I132+I136+I140+I144+I148+I152+I156+I160+I164+I168+I172+I176+I180+I184+I188+I192</f>
      </c>
      <c>
        <f>0+O12+O16+O20+O24+O28+O32+O36+O40+O44+O48+O52+O56+O60+O64+O68+O72+O76+O80+O84+O88+O92+O96+O100+O104+O108+O112+O116+O120+O124+O128+O132+O136+O140+O144+O148+O152+O156+O160+O164+O168+O172+O176+O180+O184+O188+O192</f>
      </c>
    </row>
    <row r="12" spans="1:16" ht="12.75">
      <c r="A12" s="26" t="s">
        <v>59</v>
      </c>
      <c s="31" t="s">
        <v>60</v>
      </c>
      <c s="31" t="s">
        <v>61</v>
      </c>
      <c s="26" t="s">
        <v>62</v>
      </c>
      <c s="32" t="s">
        <v>63</v>
      </c>
      <c s="33" t="s">
        <v>64</v>
      </c>
      <c s="34">
        <v>26.4</v>
      </c>
      <c s="35">
        <v>0</v>
      </c>
      <c s="35">
        <f>ROUND(ROUND(H12,2)*ROUND(G12,3),2)</f>
      </c>
      <c r="O12">
        <f>(I12*21)/100</f>
      </c>
      <c t="s">
        <v>33</v>
      </c>
    </row>
    <row r="13" spans="1:5" ht="12.75">
      <c r="A13" s="36" t="s">
        <v>65</v>
      </c>
      <c r="E13" s="37" t="s">
        <v>63</v>
      </c>
    </row>
    <row r="14" spans="1:5" ht="12.75">
      <c r="A14" s="38" t="s">
        <v>66</v>
      </c>
      <c r="E14" s="39" t="s">
        <v>62</v>
      </c>
    </row>
    <row r="15" spans="1:5" ht="12.75">
      <c r="A15" t="s">
        <v>67</v>
      </c>
      <c r="E15" s="37" t="s">
        <v>62</v>
      </c>
    </row>
    <row r="16" spans="1:16" ht="12.75">
      <c r="A16" s="26" t="s">
        <v>59</v>
      </c>
      <c s="31" t="s">
        <v>68</v>
      </c>
      <c s="31" t="s">
        <v>69</v>
      </c>
      <c s="26" t="s">
        <v>62</v>
      </c>
      <c s="32" t="s">
        <v>70</v>
      </c>
      <c s="33" t="s">
        <v>71</v>
      </c>
      <c s="34">
        <v>2200</v>
      </c>
      <c s="35">
        <v>0</v>
      </c>
      <c s="35">
        <f>ROUND(ROUND(H16,2)*ROUND(G16,3),2)</f>
      </c>
      <c r="O16">
        <f>(I16*21)/100</f>
      </c>
      <c t="s">
        <v>33</v>
      </c>
    </row>
    <row r="17" spans="1:5" ht="12.75">
      <c r="A17" s="36" t="s">
        <v>65</v>
      </c>
      <c r="E17" s="37" t="s">
        <v>70</v>
      </c>
    </row>
    <row r="18" spans="1:5" ht="12.75">
      <c r="A18" s="38" t="s">
        <v>66</v>
      </c>
      <c r="E18" s="39" t="s">
        <v>62</v>
      </c>
    </row>
    <row r="19" spans="1:5" ht="12.75">
      <c r="A19" t="s">
        <v>67</v>
      </c>
      <c r="E19" s="37" t="s">
        <v>62</v>
      </c>
    </row>
    <row r="20" spans="1:16" ht="12.75">
      <c r="A20" s="26" t="s">
        <v>59</v>
      </c>
      <c s="31" t="s">
        <v>72</v>
      </c>
      <c s="31" t="s">
        <v>73</v>
      </c>
      <c s="26" t="s">
        <v>62</v>
      </c>
      <c s="32" t="s">
        <v>74</v>
      </c>
      <c s="33" t="s">
        <v>64</v>
      </c>
      <c s="34">
        <v>28.64</v>
      </c>
      <c s="35">
        <v>0</v>
      </c>
      <c s="35">
        <f>ROUND(ROUND(H20,2)*ROUND(G20,3),2)</f>
      </c>
      <c r="O20">
        <f>(I20*21)/100</f>
      </c>
      <c t="s">
        <v>33</v>
      </c>
    </row>
    <row r="21" spans="1:5" ht="12.75">
      <c r="A21" s="36" t="s">
        <v>65</v>
      </c>
      <c r="E21" s="37" t="s">
        <v>74</v>
      </c>
    </row>
    <row r="22" spans="1:5" ht="12.75">
      <c r="A22" s="38" t="s">
        <v>66</v>
      </c>
      <c r="E22" s="39" t="s">
        <v>62</v>
      </c>
    </row>
    <row r="23" spans="1:5" ht="12.75">
      <c r="A23" t="s">
        <v>67</v>
      </c>
      <c r="E23" s="37" t="s">
        <v>62</v>
      </c>
    </row>
    <row r="24" spans="1:16" ht="12.75">
      <c r="A24" s="26" t="s">
        <v>59</v>
      </c>
      <c s="31" t="s">
        <v>75</v>
      </c>
      <c s="31" t="s">
        <v>76</v>
      </c>
      <c s="26" t="s">
        <v>62</v>
      </c>
      <c s="32" t="s">
        <v>77</v>
      </c>
      <c s="33" t="s">
        <v>71</v>
      </c>
      <c s="34">
        <v>2200</v>
      </c>
      <c s="35">
        <v>0</v>
      </c>
      <c s="35">
        <f>ROUND(ROUND(H24,2)*ROUND(G24,3),2)</f>
      </c>
      <c r="O24">
        <f>(I24*21)/100</f>
      </c>
      <c t="s">
        <v>33</v>
      </c>
    </row>
    <row r="25" spans="1:5" ht="12.75">
      <c r="A25" s="36" t="s">
        <v>65</v>
      </c>
      <c r="E25" s="37" t="s">
        <v>77</v>
      </c>
    </row>
    <row r="26" spans="1:5" ht="12.75">
      <c r="A26" s="38" t="s">
        <v>66</v>
      </c>
      <c r="E26" s="39" t="s">
        <v>62</v>
      </c>
    </row>
    <row r="27" spans="1:5" ht="12.75">
      <c r="A27" t="s">
        <v>67</v>
      </c>
      <c r="E27" s="37" t="s">
        <v>62</v>
      </c>
    </row>
    <row r="28" spans="1:16" ht="12.75">
      <c r="A28" s="26" t="s">
        <v>59</v>
      </c>
      <c s="31" t="s">
        <v>78</v>
      </c>
      <c s="31" t="s">
        <v>79</v>
      </c>
      <c s="26" t="s">
        <v>62</v>
      </c>
      <c s="32" t="s">
        <v>80</v>
      </c>
      <c s="33" t="s">
        <v>81</v>
      </c>
      <c s="34">
        <v>2</v>
      </c>
      <c s="35">
        <v>0</v>
      </c>
      <c s="35">
        <f>ROUND(ROUND(H28,2)*ROUND(G28,3),2)</f>
      </c>
      <c r="O28">
        <f>(I28*21)/100</f>
      </c>
      <c t="s">
        <v>33</v>
      </c>
    </row>
    <row r="29" spans="1:5" ht="12.75">
      <c r="A29" s="36" t="s">
        <v>65</v>
      </c>
      <c r="E29" s="37" t="s">
        <v>80</v>
      </c>
    </row>
    <row r="30" spans="1:5" ht="12.75">
      <c r="A30" s="38" t="s">
        <v>66</v>
      </c>
      <c r="E30" s="39" t="s">
        <v>62</v>
      </c>
    </row>
    <row r="31" spans="1:5" ht="12.75">
      <c r="A31" t="s">
        <v>67</v>
      </c>
      <c r="E31" s="37" t="s">
        <v>62</v>
      </c>
    </row>
    <row r="32" spans="1:16" ht="12.75">
      <c r="A32" s="26" t="s">
        <v>59</v>
      </c>
      <c s="31" t="s">
        <v>82</v>
      </c>
      <c s="31" t="s">
        <v>83</v>
      </c>
      <c s="26" t="s">
        <v>62</v>
      </c>
      <c s="32" t="s">
        <v>84</v>
      </c>
      <c s="33" t="s">
        <v>81</v>
      </c>
      <c s="34">
        <v>2</v>
      </c>
      <c s="35">
        <v>0</v>
      </c>
      <c s="35">
        <f>ROUND(ROUND(H32,2)*ROUND(G32,3),2)</f>
      </c>
      <c r="O32">
        <f>(I32*21)/100</f>
      </c>
      <c t="s">
        <v>33</v>
      </c>
    </row>
    <row r="33" spans="1:5" ht="12.75">
      <c r="A33" s="36" t="s">
        <v>65</v>
      </c>
      <c r="E33" s="37" t="s">
        <v>84</v>
      </c>
    </row>
    <row r="34" spans="1:5" ht="12.75">
      <c r="A34" s="38" t="s">
        <v>66</v>
      </c>
      <c r="E34" s="39" t="s">
        <v>62</v>
      </c>
    </row>
    <row r="35" spans="1:5" ht="12.75">
      <c r="A35" t="s">
        <v>67</v>
      </c>
      <c r="E35" s="37" t="s">
        <v>62</v>
      </c>
    </row>
    <row r="36" spans="1:16" ht="12.75">
      <c r="A36" s="26" t="s">
        <v>59</v>
      </c>
      <c s="31" t="s">
        <v>85</v>
      </c>
      <c s="31" t="s">
        <v>86</v>
      </c>
      <c s="26" t="s">
        <v>62</v>
      </c>
      <c s="32" t="s">
        <v>87</v>
      </c>
      <c s="33" t="s">
        <v>81</v>
      </c>
      <c s="34">
        <v>4</v>
      </c>
      <c s="35">
        <v>0</v>
      </c>
      <c s="35">
        <f>ROUND(ROUND(H36,2)*ROUND(G36,3),2)</f>
      </c>
      <c r="O36">
        <f>(I36*21)/100</f>
      </c>
      <c t="s">
        <v>33</v>
      </c>
    </row>
    <row r="37" spans="1:5" ht="12.75">
      <c r="A37" s="36" t="s">
        <v>65</v>
      </c>
      <c r="E37" s="37" t="s">
        <v>87</v>
      </c>
    </row>
    <row r="38" spans="1:5" ht="12.75">
      <c r="A38" s="38" t="s">
        <v>66</v>
      </c>
      <c r="E38" s="39" t="s">
        <v>62</v>
      </c>
    </row>
    <row r="39" spans="1:5" ht="12.75">
      <c r="A39" t="s">
        <v>67</v>
      </c>
      <c r="E39" s="37" t="s">
        <v>62</v>
      </c>
    </row>
    <row r="40" spans="1:16" ht="12.75">
      <c r="A40" s="26" t="s">
        <v>59</v>
      </c>
      <c s="31" t="s">
        <v>88</v>
      </c>
      <c s="31" t="s">
        <v>89</v>
      </c>
      <c s="26" t="s">
        <v>62</v>
      </c>
      <c s="32" t="s">
        <v>90</v>
      </c>
      <c s="33" t="s">
        <v>81</v>
      </c>
      <c s="34">
        <v>4</v>
      </c>
      <c s="35">
        <v>0</v>
      </c>
      <c s="35">
        <f>ROUND(ROUND(H40,2)*ROUND(G40,3),2)</f>
      </c>
      <c r="O40">
        <f>(I40*21)/100</f>
      </c>
      <c t="s">
        <v>33</v>
      </c>
    </row>
    <row r="41" spans="1:5" ht="12.75">
      <c r="A41" s="36" t="s">
        <v>65</v>
      </c>
      <c r="E41" s="37" t="s">
        <v>90</v>
      </c>
    </row>
    <row r="42" spans="1:5" ht="12.75">
      <c r="A42" s="38" t="s">
        <v>66</v>
      </c>
      <c r="E42" s="39" t="s">
        <v>62</v>
      </c>
    </row>
    <row r="43" spans="1:5" ht="12.75">
      <c r="A43" t="s">
        <v>67</v>
      </c>
      <c r="E43" s="37" t="s">
        <v>62</v>
      </c>
    </row>
    <row r="44" spans="1:16" ht="12.75">
      <c r="A44" s="26" t="s">
        <v>59</v>
      </c>
      <c s="31" t="s">
        <v>91</v>
      </c>
      <c s="31" t="s">
        <v>92</v>
      </c>
      <c s="26" t="s">
        <v>62</v>
      </c>
      <c s="32" t="s">
        <v>93</v>
      </c>
      <c s="33" t="s">
        <v>71</v>
      </c>
      <c s="34">
        <v>3501</v>
      </c>
      <c s="35">
        <v>0</v>
      </c>
      <c s="35">
        <f>ROUND(ROUND(H44,2)*ROUND(G44,3),2)</f>
      </c>
      <c r="O44">
        <f>(I44*21)/100</f>
      </c>
      <c t="s">
        <v>33</v>
      </c>
    </row>
    <row r="45" spans="1:5" ht="12.75">
      <c r="A45" s="36" t="s">
        <v>65</v>
      </c>
      <c r="E45" s="37" t="s">
        <v>93</v>
      </c>
    </row>
    <row r="46" spans="1:5" ht="12.75">
      <c r="A46" s="38" t="s">
        <v>66</v>
      </c>
      <c r="E46" s="39" t="s">
        <v>62</v>
      </c>
    </row>
    <row r="47" spans="1:5" ht="12.75">
      <c r="A47" t="s">
        <v>67</v>
      </c>
      <c r="E47" s="37" t="s">
        <v>62</v>
      </c>
    </row>
    <row r="48" spans="1:16" ht="12.75">
      <c r="A48" s="26" t="s">
        <v>59</v>
      </c>
      <c s="31" t="s">
        <v>94</v>
      </c>
      <c s="31" t="s">
        <v>95</v>
      </c>
      <c s="26" t="s">
        <v>62</v>
      </c>
      <c s="32" t="s">
        <v>96</v>
      </c>
      <c s="33" t="s">
        <v>71</v>
      </c>
      <c s="34">
        <v>3501</v>
      </c>
      <c s="35">
        <v>0</v>
      </c>
      <c s="35">
        <f>ROUND(ROUND(H48,2)*ROUND(G48,3),2)</f>
      </c>
      <c r="O48">
        <f>(I48*21)/100</f>
      </c>
      <c t="s">
        <v>33</v>
      </c>
    </row>
    <row r="49" spans="1:5" ht="12.75">
      <c r="A49" s="36" t="s">
        <v>65</v>
      </c>
      <c r="E49" s="37" t="s">
        <v>96</v>
      </c>
    </row>
    <row r="50" spans="1:5" ht="12.75">
      <c r="A50" s="38" t="s">
        <v>66</v>
      </c>
      <c r="E50" s="39" t="s">
        <v>62</v>
      </c>
    </row>
    <row r="51" spans="1:5" ht="12.75">
      <c r="A51" t="s">
        <v>67</v>
      </c>
      <c r="E51" s="37" t="s">
        <v>62</v>
      </c>
    </row>
    <row r="52" spans="1:16" ht="12.75">
      <c r="A52" s="26" t="s">
        <v>59</v>
      </c>
      <c s="31" t="s">
        <v>97</v>
      </c>
      <c s="31" t="s">
        <v>98</v>
      </c>
      <c s="26" t="s">
        <v>62</v>
      </c>
      <c s="32" t="s">
        <v>99</v>
      </c>
      <c s="33" t="s">
        <v>71</v>
      </c>
      <c s="34">
        <v>284</v>
      </c>
      <c s="35">
        <v>0</v>
      </c>
      <c s="35">
        <f>ROUND(ROUND(H52,2)*ROUND(G52,3),2)</f>
      </c>
      <c r="O52">
        <f>(I52*21)/100</f>
      </c>
      <c t="s">
        <v>33</v>
      </c>
    </row>
    <row r="53" spans="1:5" ht="12.75">
      <c r="A53" s="36" t="s">
        <v>65</v>
      </c>
      <c r="E53" s="37" t="s">
        <v>99</v>
      </c>
    </row>
    <row r="54" spans="1:5" ht="12.75">
      <c r="A54" s="38" t="s">
        <v>66</v>
      </c>
      <c r="E54" s="39" t="s">
        <v>62</v>
      </c>
    </row>
    <row r="55" spans="1:5" ht="12.75">
      <c r="A55" t="s">
        <v>67</v>
      </c>
      <c r="E55" s="37" t="s">
        <v>62</v>
      </c>
    </row>
    <row r="56" spans="1:16" ht="12.75">
      <c r="A56" s="26" t="s">
        <v>59</v>
      </c>
      <c s="31" t="s">
        <v>100</v>
      </c>
      <c s="31" t="s">
        <v>101</v>
      </c>
      <c s="26" t="s">
        <v>62</v>
      </c>
      <c s="32" t="s">
        <v>102</v>
      </c>
      <c s="33" t="s">
        <v>71</v>
      </c>
      <c s="34">
        <v>284</v>
      </c>
      <c s="35">
        <v>0</v>
      </c>
      <c s="35">
        <f>ROUND(ROUND(H56,2)*ROUND(G56,3),2)</f>
      </c>
      <c r="O56">
        <f>(I56*21)/100</f>
      </c>
      <c t="s">
        <v>33</v>
      </c>
    </row>
    <row r="57" spans="1:5" ht="12.75">
      <c r="A57" s="36" t="s">
        <v>65</v>
      </c>
      <c r="E57" s="37" t="s">
        <v>102</v>
      </c>
    </row>
    <row r="58" spans="1:5" ht="12.75">
      <c r="A58" s="38" t="s">
        <v>66</v>
      </c>
      <c r="E58" s="39" t="s">
        <v>62</v>
      </c>
    </row>
    <row r="59" spans="1:5" ht="12.75">
      <c r="A59" t="s">
        <v>67</v>
      </c>
      <c r="E59" s="37" t="s">
        <v>62</v>
      </c>
    </row>
    <row r="60" spans="1:16" ht="12.75">
      <c r="A60" s="26" t="s">
        <v>59</v>
      </c>
      <c s="31" t="s">
        <v>103</v>
      </c>
      <c s="31" t="s">
        <v>104</v>
      </c>
      <c s="26" t="s">
        <v>62</v>
      </c>
      <c s="32" t="s">
        <v>105</v>
      </c>
      <c s="33" t="s">
        <v>106</v>
      </c>
      <c s="34">
        <v>6</v>
      </c>
      <c s="35">
        <v>0</v>
      </c>
      <c s="35">
        <f>ROUND(ROUND(H60,2)*ROUND(G60,3),2)</f>
      </c>
      <c r="O60">
        <f>(I60*21)/100</f>
      </c>
      <c t="s">
        <v>33</v>
      </c>
    </row>
    <row r="61" spans="1:5" ht="12.75">
      <c r="A61" s="36" t="s">
        <v>65</v>
      </c>
      <c r="E61" s="37" t="s">
        <v>105</v>
      </c>
    </row>
    <row r="62" spans="1:5" ht="12.75">
      <c r="A62" s="38" t="s">
        <v>66</v>
      </c>
      <c r="E62" s="39" t="s">
        <v>62</v>
      </c>
    </row>
    <row r="63" spans="1:5" ht="12.75">
      <c r="A63" t="s">
        <v>67</v>
      </c>
      <c r="E63" s="37" t="s">
        <v>62</v>
      </c>
    </row>
    <row r="64" spans="1:16" ht="12.75">
      <c r="A64" s="26" t="s">
        <v>59</v>
      </c>
      <c s="31" t="s">
        <v>107</v>
      </c>
      <c s="31" t="s">
        <v>108</v>
      </c>
      <c s="26" t="s">
        <v>62</v>
      </c>
      <c s="32" t="s">
        <v>109</v>
      </c>
      <c s="33" t="s">
        <v>71</v>
      </c>
      <c s="34">
        <v>3501</v>
      </c>
      <c s="35">
        <v>0</v>
      </c>
      <c s="35">
        <f>ROUND(ROUND(H64,2)*ROUND(G64,3),2)</f>
      </c>
      <c r="O64">
        <f>(I64*21)/100</f>
      </c>
      <c t="s">
        <v>33</v>
      </c>
    </row>
    <row r="65" spans="1:5" ht="12.75">
      <c r="A65" s="36" t="s">
        <v>65</v>
      </c>
      <c r="E65" s="37" t="s">
        <v>109</v>
      </c>
    </row>
    <row r="66" spans="1:5" ht="12.75">
      <c r="A66" s="38" t="s">
        <v>66</v>
      </c>
      <c r="E66" s="39" t="s">
        <v>62</v>
      </c>
    </row>
    <row r="67" spans="1:5" ht="12.75">
      <c r="A67" t="s">
        <v>67</v>
      </c>
      <c r="E67" s="37" t="s">
        <v>62</v>
      </c>
    </row>
    <row r="68" spans="1:16" ht="12.75">
      <c r="A68" s="26" t="s">
        <v>59</v>
      </c>
      <c s="31" t="s">
        <v>110</v>
      </c>
      <c s="31" t="s">
        <v>111</v>
      </c>
      <c s="26" t="s">
        <v>62</v>
      </c>
      <c s="32" t="s">
        <v>112</v>
      </c>
      <c s="33" t="s">
        <v>81</v>
      </c>
      <c s="34">
        <v>6</v>
      </c>
      <c s="35">
        <v>0</v>
      </c>
      <c s="35">
        <f>ROUND(ROUND(H68,2)*ROUND(G68,3),2)</f>
      </c>
      <c r="O68">
        <f>(I68*21)/100</f>
      </c>
      <c t="s">
        <v>33</v>
      </c>
    </row>
    <row r="69" spans="1:5" ht="12.75">
      <c r="A69" s="36" t="s">
        <v>65</v>
      </c>
      <c r="E69" s="37" t="s">
        <v>112</v>
      </c>
    </row>
    <row r="70" spans="1:5" ht="12.75">
      <c r="A70" s="38" t="s">
        <v>66</v>
      </c>
      <c r="E70" s="39" t="s">
        <v>62</v>
      </c>
    </row>
    <row r="71" spans="1:5" ht="12.75">
      <c r="A71" t="s">
        <v>67</v>
      </c>
      <c r="E71" s="37" t="s">
        <v>62</v>
      </c>
    </row>
    <row r="72" spans="1:16" ht="12.75">
      <c r="A72" s="26" t="s">
        <v>59</v>
      </c>
      <c s="31" t="s">
        <v>113</v>
      </c>
      <c s="31" t="s">
        <v>114</v>
      </c>
      <c s="26" t="s">
        <v>62</v>
      </c>
      <c s="32" t="s">
        <v>115</v>
      </c>
      <c s="33" t="s">
        <v>81</v>
      </c>
      <c s="34">
        <v>6</v>
      </c>
      <c s="35">
        <v>0</v>
      </c>
      <c s="35">
        <f>ROUND(ROUND(H72,2)*ROUND(G72,3),2)</f>
      </c>
      <c r="O72">
        <f>(I72*21)/100</f>
      </c>
      <c t="s">
        <v>33</v>
      </c>
    </row>
    <row r="73" spans="1:5" ht="12.75">
      <c r="A73" s="36" t="s">
        <v>65</v>
      </c>
      <c r="E73" s="37" t="s">
        <v>115</v>
      </c>
    </row>
    <row r="74" spans="1:5" ht="12.75">
      <c r="A74" s="38" t="s">
        <v>66</v>
      </c>
      <c r="E74" s="39" t="s">
        <v>62</v>
      </c>
    </row>
    <row r="75" spans="1:5" ht="12.75">
      <c r="A75" t="s">
        <v>67</v>
      </c>
      <c r="E75" s="37" t="s">
        <v>62</v>
      </c>
    </row>
    <row r="76" spans="1:16" ht="12.75">
      <c r="A76" s="26" t="s">
        <v>59</v>
      </c>
      <c s="31" t="s">
        <v>116</v>
      </c>
      <c s="31" t="s">
        <v>117</v>
      </c>
      <c s="26" t="s">
        <v>62</v>
      </c>
      <c s="32" t="s">
        <v>118</v>
      </c>
      <c s="33" t="s">
        <v>81</v>
      </c>
      <c s="34">
        <v>6</v>
      </c>
      <c s="35">
        <v>0</v>
      </c>
      <c s="35">
        <f>ROUND(ROUND(H76,2)*ROUND(G76,3),2)</f>
      </c>
      <c r="O76">
        <f>(I76*21)/100</f>
      </c>
      <c t="s">
        <v>33</v>
      </c>
    </row>
    <row r="77" spans="1:5" ht="12.75">
      <c r="A77" s="36" t="s">
        <v>65</v>
      </c>
      <c r="E77" s="37" t="s">
        <v>118</v>
      </c>
    </row>
    <row r="78" spans="1:5" ht="12.75">
      <c r="A78" s="38" t="s">
        <v>66</v>
      </c>
      <c r="E78" s="39" t="s">
        <v>62</v>
      </c>
    </row>
    <row r="79" spans="1:5" ht="12.75">
      <c r="A79" t="s">
        <v>67</v>
      </c>
      <c r="E79" s="37" t="s">
        <v>62</v>
      </c>
    </row>
    <row r="80" spans="1:16" ht="12.75">
      <c r="A80" s="26" t="s">
        <v>59</v>
      </c>
      <c s="31" t="s">
        <v>119</v>
      </c>
      <c s="31" t="s">
        <v>120</v>
      </c>
      <c s="26" t="s">
        <v>62</v>
      </c>
      <c s="32" t="s">
        <v>121</v>
      </c>
      <c s="33" t="s">
        <v>81</v>
      </c>
      <c s="34">
        <v>6</v>
      </c>
      <c s="35">
        <v>0</v>
      </c>
      <c s="35">
        <f>ROUND(ROUND(H80,2)*ROUND(G80,3),2)</f>
      </c>
      <c r="O80">
        <f>(I80*21)/100</f>
      </c>
      <c t="s">
        <v>33</v>
      </c>
    </row>
    <row r="81" spans="1:5" ht="12.75">
      <c r="A81" s="36" t="s">
        <v>65</v>
      </c>
      <c r="E81" s="37" t="s">
        <v>121</v>
      </c>
    </row>
    <row r="82" spans="1:5" ht="12.75">
      <c r="A82" s="38" t="s">
        <v>66</v>
      </c>
      <c r="E82" s="39" t="s">
        <v>62</v>
      </c>
    </row>
    <row r="83" spans="1:5" ht="12.75">
      <c r="A83" t="s">
        <v>67</v>
      </c>
      <c r="E83" s="37" t="s">
        <v>62</v>
      </c>
    </row>
    <row r="84" spans="1:16" ht="12.75">
      <c r="A84" s="26" t="s">
        <v>59</v>
      </c>
      <c s="31" t="s">
        <v>122</v>
      </c>
      <c s="31" t="s">
        <v>123</v>
      </c>
      <c s="26" t="s">
        <v>62</v>
      </c>
      <c s="32" t="s">
        <v>124</v>
      </c>
      <c s="33" t="s">
        <v>81</v>
      </c>
      <c s="34">
        <v>6</v>
      </c>
      <c s="35">
        <v>0</v>
      </c>
      <c s="35">
        <f>ROUND(ROUND(H84,2)*ROUND(G84,3),2)</f>
      </c>
      <c r="O84">
        <f>(I84*21)/100</f>
      </c>
      <c t="s">
        <v>33</v>
      </c>
    </row>
    <row r="85" spans="1:5" ht="12.75">
      <c r="A85" s="36" t="s">
        <v>65</v>
      </c>
      <c r="E85" s="37" t="s">
        <v>124</v>
      </c>
    </row>
    <row r="86" spans="1:5" ht="12.75">
      <c r="A86" s="38" t="s">
        <v>66</v>
      </c>
      <c r="E86" s="39" t="s">
        <v>62</v>
      </c>
    </row>
    <row r="87" spans="1:5" ht="12.75">
      <c r="A87" t="s">
        <v>67</v>
      </c>
      <c r="E87" s="37" t="s">
        <v>62</v>
      </c>
    </row>
    <row r="88" spans="1:16" ht="12.75">
      <c r="A88" s="26" t="s">
        <v>59</v>
      </c>
      <c s="31" t="s">
        <v>125</v>
      </c>
      <c s="31" t="s">
        <v>126</v>
      </c>
      <c s="26" t="s">
        <v>62</v>
      </c>
      <c s="32" t="s">
        <v>127</v>
      </c>
      <c s="33" t="s">
        <v>81</v>
      </c>
      <c s="34">
        <v>3</v>
      </c>
      <c s="35">
        <v>0</v>
      </c>
      <c s="35">
        <f>ROUND(ROUND(H88,2)*ROUND(G88,3),2)</f>
      </c>
      <c r="O88">
        <f>(I88*21)/100</f>
      </c>
      <c t="s">
        <v>33</v>
      </c>
    </row>
    <row r="89" spans="1:5" ht="12.75">
      <c r="A89" s="36" t="s">
        <v>65</v>
      </c>
      <c r="E89" s="37" t="s">
        <v>127</v>
      </c>
    </row>
    <row r="90" spans="1:5" ht="12.75">
      <c r="A90" s="38" t="s">
        <v>66</v>
      </c>
      <c r="E90" s="39" t="s">
        <v>62</v>
      </c>
    </row>
    <row r="91" spans="1:5" ht="12.75">
      <c r="A91" t="s">
        <v>67</v>
      </c>
      <c r="E91" s="37" t="s">
        <v>62</v>
      </c>
    </row>
    <row r="92" spans="1:16" ht="12.75">
      <c r="A92" s="26" t="s">
        <v>59</v>
      </c>
      <c s="31" t="s">
        <v>128</v>
      </c>
      <c s="31" t="s">
        <v>129</v>
      </c>
      <c s="26" t="s">
        <v>62</v>
      </c>
      <c s="32" t="s">
        <v>130</v>
      </c>
      <c s="33" t="s">
        <v>81</v>
      </c>
      <c s="34">
        <v>12</v>
      </c>
      <c s="35">
        <v>0</v>
      </c>
      <c s="35">
        <f>ROUND(ROUND(H92,2)*ROUND(G92,3),2)</f>
      </c>
      <c r="O92">
        <f>(I92*21)/100</f>
      </c>
      <c t="s">
        <v>33</v>
      </c>
    </row>
    <row r="93" spans="1:5" ht="12.75">
      <c r="A93" s="36" t="s">
        <v>65</v>
      </c>
      <c r="E93" s="37" t="s">
        <v>130</v>
      </c>
    </row>
    <row r="94" spans="1:5" ht="12.75">
      <c r="A94" s="38" t="s">
        <v>66</v>
      </c>
      <c r="E94" s="39" t="s">
        <v>62</v>
      </c>
    </row>
    <row r="95" spans="1:5" ht="12.75">
      <c r="A95" t="s">
        <v>67</v>
      </c>
      <c r="E95" s="37" t="s">
        <v>62</v>
      </c>
    </row>
    <row r="96" spans="1:16" ht="12.75">
      <c r="A96" s="26" t="s">
        <v>59</v>
      </c>
      <c s="31" t="s">
        <v>131</v>
      </c>
      <c s="31" t="s">
        <v>132</v>
      </c>
      <c s="26" t="s">
        <v>62</v>
      </c>
      <c s="32" t="s">
        <v>133</v>
      </c>
      <c s="33" t="s">
        <v>81</v>
      </c>
      <c s="34">
        <v>12</v>
      </c>
      <c s="35">
        <v>0</v>
      </c>
      <c s="35">
        <f>ROUND(ROUND(H96,2)*ROUND(G96,3),2)</f>
      </c>
      <c r="O96">
        <f>(I96*21)/100</f>
      </c>
      <c t="s">
        <v>33</v>
      </c>
    </row>
    <row r="97" spans="1:5" ht="12.75">
      <c r="A97" s="36" t="s">
        <v>65</v>
      </c>
      <c r="E97" s="37" t="s">
        <v>133</v>
      </c>
    </row>
    <row r="98" spans="1:5" ht="12.75">
      <c r="A98" s="38" t="s">
        <v>66</v>
      </c>
      <c r="E98" s="39" t="s">
        <v>62</v>
      </c>
    </row>
    <row r="99" spans="1:5" ht="12.75">
      <c r="A99" t="s">
        <v>67</v>
      </c>
      <c r="E99" s="37" t="s">
        <v>62</v>
      </c>
    </row>
    <row r="100" spans="1:16" ht="12.75">
      <c r="A100" s="26" t="s">
        <v>59</v>
      </c>
      <c s="31" t="s">
        <v>134</v>
      </c>
      <c s="31" t="s">
        <v>135</v>
      </c>
      <c s="26" t="s">
        <v>62</v>
      </c>
      <c s="32" t="s">
        <v>136</v>
      </c>
      <c s="33" t="s">
        <v>81</v>
      </c>
      <c s="34">
        <v>12</v>
      </c>
      <c s="35">
        <v>0</v>
      </c>
      <c s="35">
        <f>ROUND(ROUND(H100,2)*ROUND(G100,3),2)</f>
      </c>
      <c r="O100">
        <f>(I100*21)/100</f>
      </c>
      <c t="s">
        <v>33</v>
      </c>
    </row>
    <row r="101" spans="1:5" ht="12.75">
      <c r="A101" s="36" t="s">
        <v>65</v>
      </c>
      <c r="E101" s="37" t="s">
        <v>136</v>
      </c>
    </row>
    <row r="102" spans="1:5" ht="12.75">
      <c r="A102" s="38" t="s">
        <v>66</v>
      </c>
      <c r="E102" s="39" t="s">
        <v>62</v>
      </c>
    </row>
    <row r="103" spans="1:5" ht="12.75">
      <c r="A103" t="s">
        <v>67</v>
      </c>
      <c r="E103" s="37" t="s">
        <v>62</v>
      </c>
    </row>
    <row r="104" spans="1:16" ht="12.75">
      <c r="A104" s="26" t="s">
        <v>59</v>
      </c>
      <c s="31" t="s">
        <v>137</v>
      </c>
      <c s="31" t="s">
        <v>138</v>
      </c>
      <c s="26" t="s">
        <v>62</v>
      </c>
      <c s="32" t="s">
        <v>139</v>
      </c>
      <c s="33" t="s">
        <v>81</v>
      </c>
      <c s="34">
        <v>12</v>
      </c>
      <c s="35">
        <v>0</v>
      </c>
      <c s="35">
        <f>ROUND(ROUND(H104,2)*ROUND(G104,3),2)</f>
      </c>
      <c r="O104">
        <f>(I104*21)/100</f>
      </c>
      <c t="s">
        <v>33</v>
      </c>
    </row>
    <row r="105" spans="1:5" ht="12.75">
      <c r="A105" s="36" t="s">
        <v>65</v>
      </c>
      <c r="E105" s="37" t="s">
        <v>139</v>
      </c>
    </row>
    <row r="106" spans="1:5" ht="12.75">
      <c r="A106" s="38" t="s">
        <v>66</v>
      </c>
      <c r="E106" s="39" t="s">
        <v>62</v>
      </c>
    </row>
    <row r="107" spans="1:5" ht="12.75">
      <c r="A107" t="s">
        <v>67</v>
      </c>
      <c r="E107" s="37" t="s">
        <v>62</v>
      </c>
    </row>
    <row r="108" spans="1:16" ht="12.75">
      <c r="A108" s="26" t="s">
        <v>59</v>
      </c>
      <c s="31" t="s">
        <v>140</v>
      </c>
      <c s="31" t="s">
        <v>141</v>
      </c>
      <c s="26" t="s">
        <v>62</v>
      </c>
      <c s="32" t="s">
        <v>142</v>
      </c>
      <c s="33" t="s">
        <v>81</v>
      </c>
      <c s="34">
        <v>1</v>
      </c>
      <c s="35">
        <v>0</v>
      </c>
      <c s="35">
        <f>ROUND(ROUND(H108,2)*ROUND(G108,3),2)</f>
      </c>
      <c r="O108">
        <f>(I108*21)/100</f>
      </c>
      <c t="s">
        <v>33</v>
      </c>
    </row>
    <row r="109" spans="1:5" ht="12.75">
      <c r="A109" s="36" t="s">
        <v>65</v>
      </c>
      <c r="E109" s="37" t="s">
        <v>142</v>
      </c>
    </row>
    <row r="110" spans="1:5" ht="12.75">
      <c r="A110" s="38" t="s">
        <v>66</v>
      </c>
      <c r="E110" s="39" t="s">
        <v>62</v>
      </c>
    </row>
    <row r="111" spans="1:5" ht="12.75">
      <c r="A111" t="s">
        <v>67</v>
      </c>
      <c r="E111" s="37" t="s">
        <v>62</v>
      </c>
    </row>
    <row r="112" spans="1:16" ht="12.75">
      <c r="A112" s="26" t="s">
        <v>59</v>
      </c>
      <c s="31" t="s">
        <v>143</v>
      </c>
      <c s="31" t="s">
        <v>144</v>
      </c>
      <c s="26" t="s">
        <v>62</v>
      </c>
      <c s="32" t="s">
        <v>145</v>
      </c>
      <c s="33" t="s">
        <v>81</v>
      </c>
      <c s="34">
        <v>1</v>
      </c>
      <c s="35">
        <v>0</v>
      </c>
      <c s="35">
        <f>ROUND(ROUND(H112,2)*ROUND(G112,3),2)</f>
      </c>
      <c r="O112">
        <f>(I112*21)/100</f>
      </c>
      <c t="s">
        <v>33</v>
      </c>
    </row>
    <row r="113" spans="1:5" ht="12.75">
      <c r="A113" s="36" t="s">
        <v>65</v>
      </c>
      <c r="E113" s="37" t="s">
        <v>145</v>
      </c>
    </row>
    <row r="114" spans="1:5" ht="12.75">
      <c r="A114" s="38" t="s">
        <v>66</v>
      </c>
      <c r="E114" s="39" t="s">
        <v>62</v>
      </c>
    </row>
    <row r="115" spans="1:5" ht="12.75">
      <c r="A115" t="s">
        <v>67</v>
      </c>
      <c r="E115" s="37" t="s">
        <v>62</v>
      </c>
    </row>
    <row r="116" spans="1:16" ht="12.75">
      <c r="A116" s="26" t="s">
        <v>59</v>
      </c>
      <c s="31" t="s">
        <v>146</v>
      </c>
      <c s="31" t="s">
        <v>147</v>
      </c>
      <c s="26" t="s">
        <v>62</v>
      </c>
      <c s="32" t="s">
        <v>148</v>
      </c>
      <c s="33" t="s">
        <v>81</v>
      </c>
      <c s="34">
        <v>6</v>
      </c>
      <c s="35">
        <v>0</v>
      </c>
      <c s="35">
        <f>ROUND(ROUND(H116,2)*ROUND(G116,3),2)</f>
      </c>
      <c r="O116">
        <f>(I116*21)/100</f>
      </c>
      <c t="s">
        <v>33</v>
      </c>
    </row>
    <row r="117" spans="1:5" ht="12.75">
      <c r="A117" s="36" t="s">
        <v>65</v>
      </c>
      <c r="E117" s="37" t="s">
        <v>148</v>
      </c>
    </row>
    <row r="118" spans="1:5" ht="12.75">
      <c r="A118" s="38" t="s">
        <v>66</v>
      </c>
      <c r="E118" s="39" t="s">
        <v>62</v>
      </c>
    </row>
    <row r="119" spans="1:5" ht="12.75">
      <c r="A119" t="s">
        <v>67</v>
      </c>
      <c r="E119" s="37" t="s">
        <v>62</v>
      </c>
    </row>
    <row r="120" spans="1:16" ht="12.75">
      <c r="A120" s="26" t="s">
        <v>59</v>
      </c>
      <c s="31" t="s">
        <v>149</v>
      </c>
      <c s="31" t="s">
        <v>150</v>
      </c>
      <c s="26" t="s">
        <v>62</v>
      </c>
      <c s="32" t="s">
        <v>151</v>
      </c>
      <c s="33" t="s">
        <v>81</v>
      </c>
      <c s="34">
        <v>4</v>
      </c>
      <c s="35">
        <v>0</v>
      </c>
      <c s="35">
        <f>ROUND(ROUND(H120,2)*ROUND(G120,3),2)</f>
      </c>
      <c r="O120">
        <f>(I120*21)/100</f>
      </c>
      <c t="s">
        <v>33</v>
      </c>
    </row>
    <row r="121" spans="1:5" ht="12.75">
      <c r="A121" s="36" t="s">
        <v>65</v>
      </c>
      <c r="E121" s="37" t="s">
        <v>151</v>
      </c>
    </row>
    <row r="122" spans="1:5" ht="12.75">
      <c r="A122" s="38" t="s">
        <v>66</v>
      </c>
      <c r="E122" s="39" t="s">
        <v>62</v>
      </c>
    </row>
    <row r="123" spans="1:5" ht="12.75">
      <c r="A123" t="s">
        <v>67</v>
      </c>
      <c r="E123" s="37" t="s">
        <v>62</v>
      </c>
    </row>
    <row r="124" spans="1:16" ht="12.75">
      <c r="A124" s="26" t="s">
        <v>59</v>
      </c>
      <c s="31" t="s">
        <v>152</v>
      </c>
      <c s="31" t="s">
        <v>153</v>
      </c>
      <c s="26" t="s">
        <v>62</v>
      </c>
      <c s="32" t="s">
        <v>154</v>
      </c>
      <c s="33" t="s">
        <v>81</v>
      </c>
      <c s="34">
        <v>10</v>
      </c>
      <c s="35">
        <v>0</v>
      </c>
      <c s="35">
        <f>ROUND(ROUND(H124,2)*ROUND(G124,3),2)</f>
      </c>
      <c r="O124">
        <f>(I124*21)/100</f>
      </c>
      <c t="s">
        <v>33</v>
      </c>
    </row>
    <row r="125" spans="1:5" ht="12.75">
      <c r="A125" s="36" t="s">
        <v>65</v>
      </c>
      <c r="E125" s="37" t="s">
        <v>154</v>
      </c>
    </row>
    <row r="126" spans="1:5" ht="12.75">
      <c r="A126" s="38" t="s">
        <v>66</v>
      </c>
      <c r="E126" s="39" t="s">
        <v>62</v>
      </c>
    </row>
    <row r="127" spans="1:5" ht="12.75">
      <c r="A127" t="s">
        <v>67</v>
      </c>
      <c r="E127" s="37" t="s">
        <v>62</v>
      </c>
    </row>
    <row r="128" spans="1:16" ht="12.75">
      <c r="A128" s="26" t="s">
        <v>59</v>
      </c>
      <c s="31" t="s">
        <v>155</v>
      </c>
      <c s="31" t="s">
        <v>156</v>
      </c>
      <c s="26" t="s">
        <v>62</v>
      </c>
      <c s="32" t="s">
        <v>157</v>
      </c>
      <c s="33" t="s">
        <v>81</v>
      </c>
      <c s="34">
        <v>14</v>
      </c>
      <c s="35">
        <v>0</v>
      </c>
      <c s="35">
        <f>ROUND(ROUND(H128,2)*ROUND(G128,3),2)</f>
      </c>
      <c r="O128">
        <f>(I128*21)/100</f>
      </c>
      <c t="s">
        <v>33</v>
      </c>
    </row>
    <row r="129" spans="1:5" ht="12.75">
      <c r="A129" s="36" t="s">
        <v>65</v>
      </c>
      <c r="E129" s="37" t="s">
        <v>157</v>
      </c>
    </row>
    <row r="130" spans="1:5" ht="12.75">
      <c r="A130" s="38" t="s">
        <v>66</v>
      </c>
      <c r="E130" s="39" t="s">
        <v>62</v>
      </c>
    </row>
    <row r="131" spans="1:5" ht="12.75">
      <c r="A131" t="s">
        <v>67</v>
      </c>
      <c r="E131" s="37" t="s">
        <v>62</v>
      </c>
    </row>
    <row r="132" spans="1:16" ht="12.75">
      <c r="A132" s="26" t="s">
        <v>59</v>
      </c>
      <c s="31" t="s">
        <v>158</v>
      </c>
      <c s="31" t="s">
        <v>159</v>
      </c>
      <c s="26" t="s">
        <v>62</v>
      </c>
      <c s="32" t="s">
        <v>160</v>
      </c>
      <c s="33" t="s">
        <v>81</v>
      </c>
      <c s="34">
        <v>14</v>
      </c>
      <c s="35">
        <v>0</v>
      </c>
      <c s="35">
        <f>ROUND(ROUND(H132,2)*ROUND(G132,3),2)</f>
      </c>
      <c r="O132">
        <f>(I132*21)/100</f>
      </c>
      <c t="s">
        <v>33</v>
      </c>
    </row>
    <row r="133" spans="1:5" ht="12.75">
      <c r="A133" s="36" t="s">
        <v>65</v>
      </c>
      <c r="E133" s="37" t="s">
        <v>160</v>
      </c>
    </row>
    <row r="134" spans="1:5" ht="12.75">
      <c r="A134" s="38" t="s">
        <v>66</v>
      </c>
      <c r="E134" s="39" t="s">
        <v>62</v>
      </c>
    </row>
    <row r="135" spans="1:5" ht="12.75">
      <c r="A135" t="s">
        <v>67</v>
      </c>
      <c r="E135" s="37" t="s">
        <v>62</v>
      </c>
    </row>
    <row r="136" spans="1:16" ht="12.75">
      <c r="A136" s="26" t="s">
        <v>59</v>
      </c>
      <c s="31" t="s">
        <v>161</v>
      </c>
      <c s="31" t="s">
        <v>162</v>
      </c>
      <c s="26" t="s">
        <v>62</v>
      </c>
      <c s="32" t="s">
        <v>163</v>
      </c>
      <c s="33" t="s">
        <v>81</v>
      </c>
      <c s="34">
        <v>10</v>
      </c>
      <c s="35">
        <v>0</v>
      </c>
      <c s="35">
        <f>ROUND(ROUND(H136,2)*ROUND(G136,3),2)</f>
      </c>
      <c r="O136">
        <f>(I136*21)/100</f>
      </c>
      <c t="s">
        <v>33</v>
      </c>
    </row>
    <row r="137" spans="1:5" ht="12.75">
      <c r="A137" s="36" t="s">
        <v>65</v>
      </c>
      <c r="E137" s="37" t="s">
        <v>163</v>
      </c>
    </row>
    <row r="138" spans="1:5" ht="12.75">
      <c r="A138" s="38" t="s">
        <v>66</v>
      </c>
      <c r="E138" s="39" t="s">
        <v>62</v>
      </c>
    </row>
    <row r="139" spans="1:5" ht="12.75">
      <c r="A139" t="s">
        <v>67</v>
      </c>
      <c r="E139" s="37" t="s">
        <v>62</v>
      </c>
    </row>
    <row r="140" spans="1:16" ht="12.75">
      <c r="A140" s="26" t="s">
        <v>59</v>
      </c>
      <c s="31" t="s">
        <v>164</v>
      </c>
      <c s="31" t="s">
        <v>165</v>
      </c>
      <c s="26" t="s">
        <v>62</v>
      </c>
      <c s="32" t="s">
        <v>166</v>
      </c>
      <c s="33" t="s">
        <v>81</v>
      </c>
      <c s="34">
        <v>2</v>
      </c>
      <c s="35">
        <v>0</v>
      </c>
      <c s="35">
        <f>ROUND(ROUND(H140,2)*ROUND(G140,3),2)</f>
      </c>
      <c r="O140">
        <f>(I140*21)/100</f>
      </c>
      <c t="s">
        <v>33</v>
      </c>
    </row>
    <row r="141" spans="1:5" ht="12.75">
      <c r="A141" s="36" t="s">
        <v>65</v>
      </c>
      <c r="E141" s="37" t="s">
        <v>166</v>
      </c>
    </row>
    <row r="142" spans="1:5" ht="12.75">
      <c r="A142" s="38" t="s">
        <v>66</v>
      </c>
      <c r="E142" s="39" t="s">
        <v>62</v>
      </c>
    </row>
    <row r="143" spans="1:5" ht="12.75">
      <c r="A143" t="s">
        <v>67</v>
      </c>
      <c r="E143" s="37" t="s">
        <v>62</v>
      </c>
    </row>
    <row r="144" spans="1:16" ht="12.75">
      <c r="A144" s="26" t="s">
        <v>59</v>
      </c>
      <c s="31" t="s">
        <v>167</v>
      </c>
      <c s="31" t="s">
        <v>168</v>
      </c>
      <c s="26" t="s">
        <v>62</v>
      </c>
      <c s="32" t="s">
        <v>169</v>
      </c>
      <c s="33" t="s">
        <v>170</v>
      </c>
      <c s="34">
        <v>84</v>
      </c>
      <c s="35">
        <v>0</v>
      </c>
      <c s="35">
        <f>ROUND(ROUND(H144,2)*ROUND(G144,3),2)</f>
      </c>
      <c r="O144">
        <f>(I144*21)/100</f>
      </c>
      <c t="s">
        <v>33</v>
      </c>
    </row>
    <row r="145" spans="1:5" ht="12.75">
      <c r="A145" s="36" t="s">
        <v>65</v>
      </c>
      <c r="E145" s="37" t="s">
        <v>169</v>
      </c>
    </row>
    <row r="146" spans="1:5" ht="12.75">
      <c r="A146" s="38" t="s">
        <v>66</v>
      </c>
      <c r="E146" s="39" t="s">
        <v>62</v>
      </c>
    </row>
    <row r="147" spans="1:5" ht="12.75">
      <c r="A147" t="s">
        <v>67</v>
      </c>
      <c r="E147" s="37" t="s">
        <v>62</v>
      </c>
    </row>
    <row r="148" spans="1:16" ht="12.75">
      <c r="A148" s="26" t="s">
        <v>59</v>
      </c>
      <c s="31" t="s">
        <v>171</v>
      </c>
      <c s="31" t="s">
        <v>172</v>
      </c>
      <c s="26" t="s">
        <v>62</v>
      </c>
      <c s="32" t="s">
        <v>173</v>
      </c>
      <c s="33" t="s">
        <v>81</v>
      </c>
      <c s="34">
        <v>4</v>
      </c>
      <c s="35">
        <v>0</v>
      </c>
      <c s="35">
        <f>ROUND(ROUND(H148,2)*ROUND(G148,3),2)</f>
      </c>
      <c r="O148">
        <f>(I148*21)/100</f>
      </c>
      <c t="s">
        <v>33</v>
      </c>
    </row>
    <row r="149" spans="1:5" ht="12.75">
      <c r="A149" s="36" t="s">
        <v>65</v>
      </c>
      <c r="E149" s="37" t="s">
        <v>173</v>
      </c>
    </row>
    <row r="150" spans="1:5" ht="12.75">
      <c r="A150" s="38" t="s">
        <v>66</v>
      </c>
      <c r="E150" s="39" t="s">
        <v>62</v>
      </c>
    </row>
    <row r="151" spans="1:5" ht="12.75">
      <c r="A151" t="s">
        <v>67</v>
      </c>
      <c r="E151" s="37" t="s">
        <v>62</v>
      </c>
    </row>
    <row r="152" spans="1:16" ht="12.75">
      <c r="A152" s="26" t="s">
        <v>59</v>
      </c>
      <c s="31" t="s">
        <v>174</v>
      </c>
      <c s="31" t="s">
        <v>175</v>
      </c>
      <c s="26" t="s">
        <v>62</v>
      </c>
      <c s="32" t="s">
        <v>176</v>
      </c>
      <c s="33" t="s">
        <v>81</v>
      </c>
      <c s="34">
        <v>8</v>
      </c>
      <c s="35">
        <v>0</v>
      </c>
      <c s="35">
        <f>ROUND(ROUND(H152,2)*ROUND(G152,3),2)</f>
      </c>
      <c r="O152">
        <f>(I152*21)/100</f>
      </c>
      <c t="s">
        <v>33</v>
      </c>
    </row>
    <row r="153" spans="1:5" ht="12.75">
      <c r="A153" s="36" t="s">
        <v>65</v>
      </c>
      <c r="E153" s="37" t="s">
        <v>176</v>
      </c>
    </row>
    <row r="154" spans="1:5" ht="12.75">
      <c r="A154" s="38" t="s">
        <v>66</v>
      </c>
      <c r="E154" s="39" t="s">
        <v>62</v>
      </c>
    </row>
    <row r="155" spans="1:5" ht="12.75">
      <c r="A155" t="s">
        <v>67</v>
      </c>
      <c r="E155" s="37" t="s">
        <v>62</v>
      </c>
    </row>
    <row r="156" spans="1:16" ht="12.75">
      <c r="A156" s="26" t="s">
        <v>59</v>
      </c>
      <c s="31" t="s">
        <v>177</v>
      </c>
      <c s="31" t="s">
        <v>178</v>
      </c>
      <c s="26" t="s">
        <v>62</v>
      </c>
      <c s="32" t="s">
        <v>179</v>
      </c>
      <c s="33" t="s">
        <v>81</v>
      </c>
      <c s="34">
        <v>12</v>
      </c>
      <c s="35">
        <v>0</v>
      </c>
      <c s="35">
        <f>ROUND(ROUND(H156,2)*ROUND(G156,3),2)</f>
      </c>
      <c r="O156">
        <f>(I156*21)/100</f>
      </c>
      <c t="s">
        <v>33</v>
      </c>
    </row>
    <row r="157" spans="1:5" ht="12.75">
      <c r="A157" s="36" t="s">
        <v>65</v>
      </c>
      <c r="E157" s="37" t="s">
        <v>179</v>
      </c>
    </row>
    <row r="158" spans="1:5" ht="12.75">
      <c r="A158" s="38" t="s">
        <v>66</v>
      </c>
      <c r="E158" s="39" t="s">
        <v>62</v>
      </c>
    </row>
    <row r="159" spans="1:5" ht="12.75">
      <c r="A159" t="s">
        <v>67</v>
      </c>
      <c r="E159" s="37" t="s">
        <v>62</v>
      </c>
    </row>
    <row r="160" spans="1:16" ht="12.75">
      <c r="A160" s="26" t="s">
        <v>59</v>
      </c>
      <c s="31" t="s">
        <v>180</v>
      </c>
      <c s="31" t="s">
        <v>181</v>
      </c>
      <c s="26" t="s">
        <v>62</v>
      </c>
      <c s="32" t="s">
        <v>182</v>
      </c>
      <c s="33" t="s">
        <v>81</v>
      </c>
      <c s="34">
        <v>8</v>
      </c>
      <c s="35">
        <v>0</v>
      </c>
      <c s="35">
        <f>ROUND(ROUND(H160,2)*ROUND(G160,3),2)</f>
      </c>
      <c r="O160">
        <f>(I160*21)/100</f>
      </c>
      <c t="s">
        <v>33</v>
      </c>
    </row>
    <row r="161" spans="1:5" ht="12.75">
      <c r="A161" s="36" t="s">
        <v>65</v>
      </c>
      <c r="E161" s="37" t="s">
        <v>182</v>
      </c>
    </row>
    <row r="162" spans="1:5" ht="12.75">
      <c r="A162" s="38" t="s">
        <v>66</v>
      </c>
      <c r="E162" s="39" t="s">
        <v>62</v>
      </c>
    </row>
    <row r="163" spans="1:5" ht="12.75">
      <c r="A163" t="s">
        <v>67</v>
      </c>
      <c r="E163" s="37" t="s">
        <v>62</v>
      </c>
    </row>
    <row r="164" spans="1:16" ht="12.75">
      <c r="A164" s="26" t="s">
        <v>59</v>
      </c>
      <c s="31" t="s">
        <v>183</v>
      </c>
      <c s="31" t="s">
        <v>184</v>
      </c>
      <c s="26" t="s">
        <v>62</v>
      </c>
      <c s="32" t="s">
        <v>185</v>
      </c>
      <c s="33" t="s">
        <v>81</v>
      </c>
      <c s="34">
        <v>4</v>
      </c>
      <c s="35">
        <v>0</v>
      </c>
      <c s="35">
        <f>ROUND(ROUND(H164,2)*ROUND(G164,3),2)</f>
      </c>
      <c r="O164">
        <f>(I164*21)/100</f>
      </c>
      <c t="s">
        <v>33</v>
      </c>
    </row>
    <row r="165" spans="1:5" ht="12.75">
      <c r="A165" s="36" t="s">
        <v>65</v>
      </c>
      <c r="E165" s="37" t="s">
        <v>185</v>
      </c>
    </row>
    <row r="166" spans="1:5" ht="12.75">
      <c r="A166" s="38" t="s">
        <v>66</v>
      </c>
      <c r="E166" s="39" t="s">
        <v>62</v>
      </c>
    </row>
    <row r="167" spans="1:5" ht="12.75">
      <c r="A167" t="s">
        <v>67</v>
      </c>
      <c r="E167" s="37" t="s">
        <v>62</v>
      </c>
    </row>
    <row r="168" spans="1:16" ht="12.75">
      <c r="A168" s="26" t="s">
        <v>59</v>
      </c>
      <c s="31" t="s">
        <v>186</v>
      </c>
      <c s="31" t="s">
        <v>187</v>
      </c>
      <c s="26" t="s">
        <v>62</v>
      </c>
      <c s="32" t="s">
        <v>188</v>
      </c>
      <c s="33" t="s">
        <v>81</v>
      </c>
      <c s="34">
        <v>12</v>
      </c>
      <c s="35">
        <v>0</v>
      </c>
      <c s="35">
        <f>ROUND(ROUND(H168,2)*ROUND(G168,3),2)</f>
      </c>
      <c r="O168">
        <f>(I168*21)/100</f>
      </c>
      <c t="s">
        <v>33</v>
      </c>
    </row>
    <row r="169" spans="1:5" ht="12.75">
      <c r="A169" s="36" t="s">
        <v>65</v>
      </c>
      <c r="E169" s="37" t="s">
        <v>188</v>
      </c>
    </row>
    <row r="170" spans="1:5" ht="12.75">
      <c r="A170" s="38" t="s">
        <v>66</v>
      </c>
      <c r="E170" s="39" t="s">
        <v>62</v>
      </c>
    </row>
    <row r="171" spans="1:5" ht="12.75">
      <c r="A171" t="s">
        <v>67</v>
      </c>
      <c r="E171" s="37" t="s">
        <v>62</v>
      </c>
    </row>
    <row r="172" spans="1:16" ht="12.75">
      <c r="A172" s="26" t="s">
        <v>59</v>
      </c>
      <c s="31" t="s">
        <v>189</v>
      </c>
      <c s="31" t="s">
        <v>190</v>
      </c>
      <c s="26" t="s">
        <v>62</v>
      </c>
      <c s="32" t="s">
        <v>191</v>
      </c>
      <c s="33" t="s">
        <v>81</v>
      </c>
      <c s="34">
        <v>6</v>
      </c>
      <c s="35">
        <v>0</v>
      </c>
      <c s="35">
        <f>ROUND(ROUND(H172,2)*ROUND(G172,3),2)</f>
      </c>
      <c r="O172">
        <f>(I172*21)/100</f>
      </c>
      <c t="s">
        <v>33</v>
      </c>
    </row>
    <row r="173" spans="1:5" ht="12.75">
      <c r="A173" s="36" t="s">
        <v>65</v>
      </c>
      <c r="E173" s="37" t="s">
        <v>191</v>
      </c>
    </row>
    <row r="174" spans="1:5" ht="12.75">
      <c r="A174" s="38" t="s">
        <v>66</v>
      </c>
      <c r="E174" s="39" t="s">
        <v>62</v>
      </c>
    </row>
    <row r="175" spans="1:5" ht="12.75">
      <c r="A175" t="s">
        <v>67</v>
      </c>
      <c r="E175" s="37" t="s">
        <v>62</v>
      </c>
    </row>
    <row r="176" spans="1:16" ht="12.75">
      <c r="A176" s="26" t="s">
        <v>59</v>
      </c>
      <c s="31" t="s">
        <v>192</v>
      </c>
      <c s="31" t="s">
        <v>193</v>
      </c>
      <c s="26" t="s">
        <v>62</v>
      </c>
      <c s="32" t="s">
        <v>194</v>
      </c>
      <c s="33" t="s">
        <v>81</v>
      </c>
      <c s="34">
        <v>6</v>
      </c>
      <c s="35">
        <v>0</v>
      </c>
      <c s="35">
        <f>ROUND(ROUND(H176,2)*ROUND(G176,3),2)</f>
      </c>
      <c r="O176">
        <f>(I176*21)/100</f>
      </c>
      <c t="s">
        <v>33</v>
      </c>
    </row>
    <row r="177" spans="1:5" ht="12.75">
      <c r="A177" s="36" t="s">
        <v>65</v>
      </c>
      <c r="E177" s="37" t="s">
        <v>194</v>
      </c>
    </row>
    <row r="178" spans="1:5" ht="12.75">
      <c r="A178" s="38" t="s">
        <v>66</v>
      </c>
      <c r="E178" s="39" t="s">
        <v>62</v>
      </c>
    </row>
    <row r="179" spans="1:5" ht="12.75">
      <c r="A179" t="s">
        <v>67</v>
      </c>
      <c r="E179" s="37" t="s">
        <v>62</v>
      </c>
    </row>
    <row r="180" spans="1:16" ht="12.75">
      <c r="A180" s="26" t="s">
        <v>59</v>
      </c>
      <c s="31" t="s">
        <v>195</v>
      </c>
      <c s="31" t="s">
        <v>196</v>
      </c>
      <c s="26" t="s">
        <v>62</v>
      </c>
      <c s="32" t="s">
        <v>197</v>
      </c>
      <c s="33" t="s">
        <v>81</v>
      </c>
      <c s="34">
        <v>1</v>
      </c>
      <c s="35">
        <v>0</v>
      </c>
      <c s="35">
        <f>ROUND(ROUND(H180,2)*ROUND(G180,3),2)</f>
      </c>
      <c r="O180">
        <f>(I180*21)/100</f>
      </c>
      <c t="s">
        <v>33</v>
      </c>
    </row>
    <row r="181" spans="1:5" ht="12.75">
      <c r="A181" s="36" t="s">
        <v>65</v>
      </c>
      <c r="E181" s="37" t="s">
        <v>197</v>
      </c>
    </row>
    <row r="182" spans="1:5" ht="12.75">
      <c r="A182" s="38" t="s">
        <v>66</v>
      </c>
      <c r="E182" s="39" t="s">
        <v>62</v>
      </c>
    </row>
    <row r="183" spans="1:5" ht="12.75">
      <c r="A183" t="s">
        <v>67</v>
      </c>
      <c r="E183" s="37" t="s">
        <v>62</v>
      </c>
    </row>
    <row r="184" spans="1:16" ht="12.75">
      <c r="A184" s="26" t="s">
        <v>59</v>
      </c>
      <c s="31" t="s">
        <v>198</v>
      </c>
      <c s="31" t="s">
        <v>199</v>
      </c>
      <c s="26" t="s">
        <v>62</v>
      </c>
      <c s="32" t="s">
        <v>200</v>
      </c>
      <c s="33" t="s">
        <v>81</v>
      </c>
      <c s="34">
        <v>1</v>
      </c>
      <c s="35">
        <v>0</v>
      </c>
      <c s="35">
        <f>ROUND(ROUND(H184,2)*ROUND(G184,3),2)</f>
      </c>
      <c r="O184">
        <f>(I184*21)/100</f>
      </c>
      <c t="s">
        <v>33</v>
      </c>
    </row>
    <row r="185" spans="1:5" ht="12.75">
      <c r="A185" s="36" t="s">
        <v>65</v>
      </c>
      <c r="E185" s="37" t="s">
        <v>200</v>
      </c>
    </row>
    <row r="186" spans="1:5" ht="12.75">
      <c r="A186" s="38" t="s">
        <v>66</v>
      </c>
      <c r="E186" s="39" t="s">
        <v>62</v>
      </c>
    </row>
    <row r="187" spans="1:5" ht="12.75">
      <c r="A187" t="s">
        <v>67</v>
      </c>
      <c r="E187" s="37" t="s">
        <v>62</v>
      </c>
    </row>
    <row r="188" spans="1:16" ht="12.75">
      <c r="A188" s="26" t="s">
        <v>59</v>
      </c>
      <c s="31" t="s">
        <v>201</v>
      </c>
      <c s="31" t="s">
        <v>202</v>
      </c>
      <c s="26" t="s">
        <v>62</v>
      </c>
      <c s="32" t="s">
        <v>203</v>
      </c>
      <c s="33" t="s">
        <v>204</v>
      </c>
      <c s="34">
        <v>8</v>
      </c>
      <c s="35">
        <v>0</v>
      </c>
      <c s="35">
        <f>ROUND(ROUND(H188,2)*ROUND(G188,3),2)</f>
      </c>
      <c r="O188">
        <f>(I188*21)/100</f>
      </c>
      <c t="s">
        <v>33</v>
      </c>
    </row>
    <row r="189" spans="1:5" ht="12.75">
      <c r="A189" s="36" t="s">
        <v>65</v>
      </c>
      <c r="E189" s="37" t="s">
        <v>203</v>
      </c>
    </row>
    <row r="190" spans="1:5" ht="12.75">
      <c r="A190" s="38" t="s">
        <v>66</v>
      </c>
      <c r="E190" s="39" t="s">
        <v>62</v>
      </c>
    </row>
    <row r="191" spans="1:5" ht="12.75">
      <c r="A191" t="s">
        <v>67</v>
      </c>
      <c r="E191" s="37" t="s">
        <v>62</v>
      </c>
    </row>
    <row r="192" spans="1:16" ht="12.75">
      <c r="A192" s="26" t="s">
        <v>59</v>
      </c>
      <c s="31" t="s">
        <v>205</v>
      </c>
      <c s="31" t="s">
        <v>206</v>
      </c>
      <c s="26" t="s">
        <v>62</v>
      </c>
      <c s="32" t="s">
        <v>207</v>
      </c>
      <c s="33" t="s">
        <v>208</v>
      </c>
      <c s="34">
        <v>9</v>
      </c>
      <c s="35">
        <v>0</v>
      </c>
      <c s="35">
        <f>ROUND(ROUND(H192,2)*ROUND(G192,3),2)</f>
      </c>
      <c r="O192">
        <f>(I192*21)/100</f>
      </c>
      <c t="s">
        <v>33</v>
      </c>
    </row>
    <row r="193" spans="1:5" ht="12.75">
      <c r="A193" s="36" t="s">
        <v>65</v>
      </c>
      <c r="E193" s="37" t="s">
        <v>207</v>
      </c>
    </row>
    <row r="194" spans="1:5" ht="12.75">
      <c r="A194" s="38" t="s">
        <v>66</v>
      </c>
      <c r="E194" s="39" t="s">
        <v>62</v>
      </c>
    </row>
    <row r="195" spans="1:5" ht="12.75">
      <c r="A195" t="s">
        <v>67</v>
      </c>
      <c r="E195" s="37" t="s">
        <v>62</v>
      </c>
    </row>
    <row r="196" spans="1:18" ht="12.75" customHeight="1">
      <c r="A196" s="6" t="s">
        <v>56</v>
      </c>
      <c s="6"/>
      <c s="41" t="s">
        <v>209</v>
      </c>
      <c s="6"/>
      <c s="29" t="s">
        <v>210</v>
      </c>
      <c s="6"/>
      <c s="6"/>
      <c s="6"/>
      <c s="42">
        <f>0+Q196</f>
      </c>
      <c r="O196">
        <f>0+R196</f>
      </c>
      <c r="Q196">
        <f>0+I197+I201+I205+I209+I213+I217+I221+I225+I229+I233+I237+I241+I245+I249+I253</f>
      </c>
      <c>
        <f>0+O197+O201+O205+O209+O213+O217+O221+O225+O229+O233+O237+O241+O245+O249+O253</f>
      </c>
    </row>
    <row r="197" spans="1:16" ht="12.75">
      <c r="A197" s="26" t="s">
        <v>59</v>
      </c>
      <c s="31" t="s">
        <v>39</v>
      </c>
      <c s="31" t="s">
        <v>211</v>
      </c>
      <c s="26" t="s">
        <v>62</v>
      </c>
      <c s="32" t="s">
        <v>212</v>
      </c>
      <c s="33" t="s">
        <v>213</v>
      </c>
      <c s="34">
        <v>9</v>
      </c>
      <c s="35">
        <v>0</v>
      </c>
      <c s="35">
        <f>ROUND(ROUND(H197,2)*ROUND(G197,3),2)</f>
      </c>
      <c r="O197">
        <f>(I197*21)/100</f>
      </c>
      <c t="s">
        <v>33</v>
      </c>
    </row>
    <row r="198" spans="1:5" ht="12.75">
      <c r="A198" s="36" t="s">
        <v>65</v>
      </c>
      <c r="E198" s="37" t="s">
        <v>212</v>
      </c>
    </row>
    <row r="199" spans="1:5" ht="12.75">
      <c r="A199" s="38" t="s">
        <v>66</v>
      </c>
      <c r="E199" s="39" t="s">
        <v>62</v>
      </c>
    </row>
    <row r="200" spans="1:5" ht="12.75">
      <c r="A200" t="s">
        <v>67</v>
      </c>
      <c r="E200" s="37" t="s">
        <v>62</v>
      </c>
    </row>
    <row r="201" spans="1:16" ht="12.75">
      <c r="A201" s="26" t="s">
        <v>59</v>
      </c>
      <c s="31" t="s">
        <v>33</v>
      </c>
      <c s="31" t="s">
        <v>214</v>
      </c>
      <c s="26" t="s">
        <v>62</v>
      </c>
      <c s="32" t="s">
        <v>215</v>
      </c>
      <c s="33" t="s">
        <v>216</v>
      </c>
      <c s="34">
        <v>18</v>
      </c>
      <c s="35">
        <v>0</v>
      </c>
      <c s="35">
        <f>ROUND(ROUND(H201,2)*ROUND(G201,3),2)</f>
      </c>
      <c r="O201">
        <f>(I201*21)/100</f>
      </c>
      <c t="s">
        <v>33</v>
      </c>
    </row>
    <row r="202" spans="1:5" ht="12.75">
      <c r="A202" s="36" t="s">
        <v>65</v>
      </c>
      <c r="E202" s="37" t="s">
        <v>215</v>
      </c>
    </row>
    <row r="203" spans="1:5" ht="12.75">
      <c r="A203" s="38" t="s">
        <v>66</v>
      </c>
      <c r="E203" s="39" t="s">
        <v>62</v>
      </c>
    </row>
    <row r="204" spans="1:5" ht="12.75">
      <c r="A204" t="s">
        <v>67</v>
      </c>
      <c r="E204" s="37" t="s">
        <v>62</v>
      </c>
    </row>
    <row r="205" spans="1:16" ht="12.75">
      <c r="A205" s="26" t="s">
        <v>59</v>
      </c>
      <c s="31" t="s">
        <v>32</v>
      </c>
      <c s="31" t="s">
        <v>217</v>
      </c>
      <c s="26" t="s">
        <v>62</v>
      </c>
      <c s="32" t="s">
        <v>218</v>
      </c>
      <c s="33" t="s">
        <v>216</v>
      </c>
      <c s="34">
        <v>3</v>
      </c>
      <c s="35">
        <v>0</v>
      </c>
      <c s="35">
        <f>ROUND(ROUND(H205,2)*ROUND(G205,3),2)</f>
      </c>
      <c r="O205">
        <f>(I205*21)/100</f>
      </c>
      <c t="s">
        <v>33</v>
      </c>
    </row>
    <row r="206" spans="1:5" ht="12.75">
      <c r="A206" s="36" t="s">
        <v>65</v>
      </c>
      <c r="E206" s="37" t="s">
        <v>218</v>
      </c>
    </row>
    <row r="207" spans="1:5" ht="12.75">
      <c r="A207" s="38" t="s">
        <v>66</v>
      </c>
      <c r="E207" s="39" t="s">
        <v>62</v>
      </c>
    </row>
    <row r="208" spans="1:5" ht="12.75">
      <c r="A208" t="s">
        <v>67</v>
      </c>
      <c r="E208" s="37" t="s">
        <v>62</v>
      </c>
    </row>
    <row r="209" spans="1:16" ht="12.75">
      <c r="A209" s="26" t="s">
        <v>59</v>
      </c>
      <c s="31" t="s">
        <v>43</v>
      </c>
      <c s="31" t="s">
        <v>219</v>
      </c>
      <c s="26" t="s">
        <v>62</v>
      </c>
      <c s="32" t="s">
        <v>220</v>
      </c>
      <c s="33" t="s">
        <v>216</v>
      </c>
      <c s="34">
        <v>15</v>
      </c>
      <c s="35">
        <v>0</v>
      </c>
      <c s="35">
        <f>ROUND(ROUND(H209,2)*ROUND(G209,3),2)</f>
      </c>
      <c r="O209">
        <f>(I209*21)/100</f>
      </c>
      <c t="s">
        <v>33</v>
      </c>
    </row>
    <row r="210" spans="1:5" ht="12.75">
      <c r="A210" s="36" t="s">
        <v>65</v>
      </c>
      <c r="E210" s="37" t="s">
        <v>220</v>
      </c>
    </row>
    <row r="211" spans="1:5" ht="12.75">
      <c r="A211" s="38" t="s">
        <v>66</v>
      </c>
      <c r="E211" s="39" t="s">
        <v>62</v>
      </c>
    </row>
    <row r="212" spans="1:5" ht="12.75">
      <c r="A212" t="s">
        <v>67</v>
      </c>
      <c r="E212" s="37" t="s">
        <v>62</v>
      </c>
    </row>
    <row r="213" spans="1:16" ht="12.75">
      <c r="A213" s="26" t="s">
        <v>59</v>
      </c>
      <c s="31" t="s">
        <v>45</v>
      </c>
      <c s="31" t="s">
        <v>221</v>
      </c>
      <c s="26" t="s">
        <v>62</v>
      </c>
      <c s="32" t="s">
        <v>222</v>
      </c>
      <c s="33" t="s">
        <v>216</v>
      </c>
      <c s="34">
        <v>8</v>
      </c>
      <c s="35">
        <v>0</v>
      </c>
      <c s="35">
        <f>ROUND(ROUND(H213,2)*ROUND(G213,3),2)</f>
      </c>
      <c r="O213">
        <f>(I213*21)/100</f>
      </c>
      <c t="s">
        <v>33</v>
      </c>
    </row>
    <row r="214" spans="1:5" ht="12.75">
      <c r="A214" s="36" t="s">
        <v>65</v>
      </c>
      <c r="E214" s="37" t="s">
        <v>222</v>
      </c>
    </row>
    <row r="215" spans="1:5" ht="12.75">
      <c r="A215" s="38" t="s">
        <v>66</v>
      </c>
      <c r="E215" s="39" t="s">
        <v>62</v>
      </c>
    </row>
    <row r="216" spans="1:5" ht="12.75">
      <c r="A216" t="s">
        <v>67</v>
      </c>
      <c r="E216" s="37" t="s">
        <v>62</v>
      </c>
    </row>
    <row r="217" spans="1:16" ht="12.75">
      <c r="A217" s="26" t="s">
        <v>59</v>
      </c>
      <c s="31" t="s">
        <v>47</v>
      </c>
      <c s="31" t="s">
        <v>223</v>
      </c>
      <c s="26" t="s">
        <v>62</v>
      </c>
      <c s="32" t="s">
        <v>224</v>
      </c>
      <c s="33" t="s">
        <v>225</v>
      </c>
      <c s="34">
        <v>15</v>
      </c>
      <c s="35">
        <v>0</v>
      </c>
      <c s="35">
        <f>ROUND(ROUND(H217,2)*ROUND(G217,3),2)</f>
      </c>
      <c r="O217">
        <f>(I217*21)/100</f>
      </c>
      <c t="s">
        <v>33</v>
      </c>
    </row>
    <row r="218" spans="1:5" ht="12.75">
      <c r="A218" s="36" t="s">
        <v>65</v>
      </c>
      <c r="E218" s="37" t="s">
        <v>224</v>
      </c>
    </row>
    <row r="219" spans="1:5" ht="12.75">
      <c r="A219" s="38" t="s">
        <v>66</v>
      </c>
      <c r="E219" s="39" t="s">
        <v>62</v>
      </c>
    </row>
    <row r="220" spans="1:5" ht="12.75">
      <c r="A220" t="s">
        <v>67</v>
      </c>
      <c r="E220" s="37" t="s">
        <v>62</v>
      </c>
    </row>
    <row r="221" spans="1:16" ht="25.5">
      <c r="A221" s="26" t="s">
        <v>59</v>
      </c>
      <c s="31" t="s">
        <v>226</v>
      </c>
      <c s="31" t="s">
        <v>227</v>
      </c>
      <c s="26" t="s">
        <v>62</v>
      </c>
      <c s="32" t="s">
        <v>228</v>
      </c>
      <c s="33" t="s">
        <v>81</v>
      </c>
      <c s="34">
        <v>12</v>
      </c>
      <c s="35">
        <v>0</v>
      </c>
      <c s="35">
        <f>ROUND(ROUND(H221,2)*ROUND(G221,3),2)</f>
      </c>
      <c r="O221">
        <f>(I221*21)/100</f>
      </c>
      <c t="s">
        <v>33</v>
      </c>
    </row>
    <row r="222" spans="1:5" ht="25.5">
      <c r="A222" s="36" t="s">
        <v>65</v>
      </c>
      <c r="E222" s="37" t="s">
        <v>228</v>
      </c>
    </row>
    <row r="223" spans="1:5" ht="12.75">
      <c r="A223" s="38" t="s">
        <v>66</v>
      </c>
      <c r="E223" s="39" t="s">
        <v>62</v>
      </c>
    </row>
    <row r="224" spans="1:5" ht="12.75">
      <c r="A224" t="s">
        <v>67</v>
      </c>
      <c r="E224" s="37" t="s">
        <v>62</v>
      </c>
    </row>
    <row r="225" spans="1:16" ht="12.75">
      <c r="A225" s="26" t="s">
        <v>59</v>
      </c>
      <c s="31" t="s">
        <v>50</v>
      </c>
      <c s="31" t="s">
        <v>229</v>
      </c>
      <c s="26" t="s">
        <v>62</v>
      </c>
      <c s="32" t="s">
        <v>230</v>
      </c>
      <c s="33" t="s">
        <v>81</v>
      </c>
      <c s="34">
        <v>1</v>
      </c>
      <c s="35">
        <v>0</v>
      </c>
      <c s="35">
        <f>ROUND(ROUND(H225,2)*ROUND(G225,3),2)</f>
      </c>
      <c r="O225">
        <f>(I225*21)/100</f>
      </c>
      <c t="s">
        <v>33</v>
      </c>
    </row>
    <row r="226" spans="1:5" ht="12.75">
      <c r="A226" s="36" t="s">
        <v>65</v>
      </c>
      <c r="E226" s="37" t="s">
        <v>230</v>
      </c>
    </row>
    <row r="227" spans="1:5" ht="12.75">
      <c r="A227" s="38" t="s">
        <v>66</v>
      </c>
      <c r="E227" s="39" t="s">
        <v>62</v>
      </c>
    </row>
    <row r="228" spans="1:5" ht="12.75">
      <c r="A228" t="s">
        <v>67</v>
      </c>
      <c r="E228" s="37" t="s">
        <v>62</v>
      </c>
    </row>
    <row r="229" spans="1:16" ht="12.75">
      <c r="A229" s="26" t="s">
        <v>59</v>
      </c>
      <c s="31" t="s">
        <v>231</v>
      </c>
      <c s="31" t="s">
        <v>232</v>
      </c>
      <c s="26" t="s">
        <v>62</v>
      </c>
      <c s="32" t="s">
        <v>233</v>
      </c>
      <c s="33" t="s">
        <v>71</v>
      </c>
      <c s="34">
        <v>30</v>
      </c>
      <c s="35">
        <v>0</v>
      </c>
      <c s="35">
        <f>ROUND(ROUND(H229,2)*ROUND(G229,3),2)</f>
      </c>
      <c r="O229">
        <f>(I229*21)/100</f>
      </c>
      <c t="s">
        <v>33</v>
      </c>
    </row>
    <row r="230" spans="1:5" ht="12.75">
      <c r="A230" s="36" t="s">
        <v>65</v>
      </c>
      <c r="E230" s="37" t="s">
        <v>233</v>
      </c>
    </row>
    <row r="231" spans="1:5" ht="12.75">
      <c r="A231" s="38" t="s">
        <v>66</v>
      </c>
      <c r="E231" s="39" t="s">
        <v>62</v>
      </c>
    </row>
    <row r="232" spans="1:5" ht="12.75">
      <c r="A232" t="s">
        <v>67</v>
      </c>
      <c r="E232" s="37" t="s">
        <v>62</v>
      </c>
    </row>
    <row r="233" spans="1:16" ht="12.75">
      <c r="A233" s="26" t="s">
        <v>59</v>
      </c>
      <c s="31" t="s">
        <v>234</v>
      </c>
      <c s="31" t="s">
        <v>235</v>
      </c>
      <c s="26" t="s">
        <v>62</v>
      </c>
      <c s="32" t="s">
        <v>236</v>
      </c>
      <c s="33" t="s">
        <v>71</v>
      </c>
      <c s="34">
        <v>810</v>
      </c>
      <c s="35">
        <v>0</v>
      </c>
      <c s="35">
        <f>ROUND(ROUND(H233,2)*ROUND(G233,3),2)</f>
      </c>
      <c r="O233">
        <f>(I233*21)/100</f>
      </c>
      <c t="s">
        <v>33</v>
      </c>
    </row>
    <row r="234" spans="1:5" ht="12.75">
      <c r="A234" s="36" t="s">
        <v>65</v>
      </c>
      <c r="E234" s="37" t="s">
        <v>236</v>
      </c>
    </row>
    <row r="235" spans="1:5" ht="12.75">
      <c r="A235" s="38" t="s">
        <v>66</v>
      </c>
      <c r="E235" s="39" t="s">
        <v>62</v>
      </c>
    </row>
    <row r="236" spans="1:5" ht="12.75">
      <c r="A236" t="s">
        <v>67</v>
      </c>
      <c r="E236" s="37" t="s">
        <v>62</v>
      </c>
    </row>
    <row r="237" spans="1:16" ht="25.5">
      <c r="A237" s="26" t="s">
        <v>59</v>
      </c>
      <c s="31" t="s">
        <v>237</v>
      </c>
      <c s="31" t="s">
        <v>238</v>
      </c>
      <c s="26" t="s">
        <v>62</v>
      </c>
      <c s="32" t="s">
        <v>239</v>
      </c>
      <c s="33" t="s">
        <v>71</v>
      </c>
      <c s="34">
        <v>34</v>
      </c>
      <c s="35">
        <v>0</v>
      </c>
      <c s="35">
        <f>ROUND(ROUND(H237,2)*ROUND(G237,3),2)</f>
      </c>
      <c r="O237">
        <f>(I237*21)/100</f>
      </c>
      <c t="s">
        <v>33</v>
      </c>
    </row>
    <row r="238" spans="1:5" ht="25.5">
      <c r="A238" s="36" t="s">
        <v>65</v>
      </c>
      <c r="E238" s="37" t="s">
        <v>239</v>
      </c>
    </row>
    <row r="239" spans="1:5" ht="12.75">
      <c r="A239" s="38" t="s">
        <v>66</v>
      </c>
      <c r="E239" s="39" t="s">
        <v>62</v>
      </c>
    </row>
    <row r="240" spans="1:5" ht="12.75">
      <c r="A240" t="s">
        <v>67</v>
      </c>
      <c r="E240" s="37" t="s">
        <v>62</v>
      </c>
    </row>
    <row r="241" spans="1:16" ht="12.75">
      <c r="A241" s="26" t="s">
        <v>59</v>
      </c>
      <c s="31" t="s">
        <v>240</v>
      </c>
      <c s="31" t="s">
        <v>241</v>
      </c>
      <c s="26" t="s">
        <v>62</v>
      </c>
      <c s="32" t="s">
        <v>242</v>
      </c>
      <c s="33" t="s">
        <v>71</v>
      </c>
      <c s="34">
        <v>15</v>
      </c>
      <c s="35">
        <v>0</v>
      </c>
      <c s="35">
        <f>ROUND(ROUND(H241,2)*ROUND(G241,3),2)</f>
      </c>
      <c r="O241">
        <f>(I241*21)/100</f>
      </c>
      <c t="s">
        <v>33</v>
      </c>
    </row>
    <row r="242" spans="1:5" ht="12.75">
      <c r="A242" s="36" t="s">
        <v>65</v>
      </c>
      <c r="E242" s="37" t="s">
        <v>242</v>
      </c>
    </row>
    <row r="243" spans="1:5" ht="12.75">
      <c r="A243" s="38" t="s">
        <v>66</v>
      </c>
      <c r="E243" s="39" t="s">
        <v>62</v>
      </c>
    </row>
    <row r="244" spans="1:5" ht="12.75">
      <c r="A244" t="s">
        <v>67</v>
      </c>
      <c r="E244" s="37" t="s">
        <v>62</v>
      </c>
    </row>
    <row r="245" spans="1:16" ht="25.5">
      <c r="A245" s="26" t="s">
        <v>59</v>
      </c>
      <c s="31" t="s">
        <v>243</v>
      </c>
      <c s="31" t="s">
        <v>244</v>
      </c>
      <c s="26" t="s">
        <v>62</v>
      </c>
      <c s="32" t="s">
        <v>245</v>
      </c>
      <c s="33" t="s">
        <v>81</v>
      </c>
      <c s="34">
        <v>4</v>
      </c>
      <c s="35">
        <v>0</v>
      </c>
      <c s="35">
        <f>ROUND(ROUND(H245,2)*ROUND(G245,3),2)</f>
      </c>
      <c r="O245">
        <f>(I245*21)/100</f>
      </c>
      <c t="s">
        <v>33</v>
      </c>
    </row>
    <row r="246" spans="1:5" ht="25.5">
      <c r="A246" s="36" t="s">
        <v>65</v>
      </c>
      <c r="E246" s="37" t="s">
        <v>245</v>
      </c>
    </row>
    <row r="247" spans="1:5" ht="12.75">
      <c r="A247" s="38" t="s">
        <v>66</v>
      </c>
      <c r="E247" s="39" t="s">
        <v>62</v>
      </c>
    </row>
    <row r="248" spans="1:5" ht="12.75">
      <c r="A248" t="s">
        <v>67</v>
      </c>
      <c r="E248" s="37" t="s">
        <v>62</v>
      </c>
    </row>
    <row r="249" spans="1:16" ht="25.5">
      <c r="A249" s="26" t="s">
        <v>59</v>
      </c>
      <c s="31" t="s">
        <v>246</v>
      </c>
      <c s="31" t="s">
        <v>247</v>
      </c>
      <c s="26" t="s">
        <v>62</v>
      </c>
      <c s="32" t="s">
        <v>248</v>
      </c>
      <c s="33" t="s">
        <v>81</v>
      </c>
      <c s="34">
        <v>4</v>
      </c>
      <c s="35">
        <v>0</v>
      </c>
      <c s="35">
        <f>ROUND(ROUND(H249,2)*ROUND(G249,3),2)</f>
      </c>
      <c r="O249">
        <f>(I249*21)/100</f>
      </c>
      <c t="s">
        <v>33</v>
      </c>
    </row>
    <row r="250" spans="1:5" ht="25.5">
      <c r="A250" s="36" t="s">
        <v>65</v>
      </c>
      <c r="E250" s="37" t="s">
        <v>248</v>
      </c>
    </row>
    <row r="251" spans="1:5" ht="12.75">
      <c r="A251" s="38" t="s">
        <v>66</v>
      </c>
      <c r="E251" s="39" t="s">
        <v>62</v>
      </c>
    </row>
    <row r="252" spans="1:5" ht="12.75">
      <c r="A252" t="s">
        <v>67</v>
      </c>
      <c r="E252" s="37" t="s">
        <v>62</v>
      </c>
    </row>
    <row r="253" spans="1:16" ht="12.75">
      <c r="A253" s="26" t="s">
        <v>59</v>
      </c>
      <c s="31" t="s">
        <v>52</v>
      </c>
      <c s="31" t="s">
        <v>249</v>
      </c>
      <c s="26" t="s">
        <v>62</v>
      </c>
      <c s="32" t="s">
        <v>250</v>
      </c>
      <c s="33" t="s">
        <v>71</v>
      </c>
      <c s="34">
        <v>30</v>
      </c>
      <c s="35">
        <v>0</v>
      </c>
      <c s="35">
        <f>ROUND(ROUND(H253,2)*ROUND(G253,3),2)</f>
      </c>
      <c r="O253">
        <f>(I253*21)/100</f>
      </c>
      <c t="s">
        <v>33</v>
      </c>
    </row>
    <row r="254" spans="1:5" ht="12.75">
      <c r="A254" s="36" t="s">
        <v>65</v>
      </c>
      <c r="E254" s="37" t="s">
        <v>250</v>
      </c>
    </row>
    <row r="255" spans="1:5" ht="12.75">
      <c r="A255" s="38" t="s">
        <v>66</v>
      </c>
      <c r="E255" s="39" t="s">
        <v>62</v>
      </c>
    </row>
    <row r="256" spans="1:5" ht="12.75">
      <c r="A256" t="s">
        <v>67</v>
      </c>
      <c r="E256" s="37" t="s">
        <v>62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6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0+O11+O44+O53+O90+O103+O144</f>
      </c>
      <c t="s">
        <v>32</v>
      </c>
    </row>
    <row r="3" spans="1:16" ht="15" customHeight="1">
      <c r="A3" t="s">
        <v>12</v>
      </c>
      <c s="12" t="s">
        <v>14</v>
      </c>
      <c s="13" t="s">
        <v>15</v>
      </c>
      <c s="1"/>
      <c s="14" t="s">
        <v>16</v>
      </c>
      <c s="1"/>
      <c s="9"/>
      <c s="8" t="s">
        <v>1549</v>
      </c>
      <c s="43">
        <f>0+I11+I44+I53+I90+I103+I144</f>
      </c>
      <c r="O3" t="s">
        <v>29</v>
      </c>
      <c t="s">
        <v>33</v>
      </c>
    </row>
    <row r="4" spans="1:16" ht="15" customHeight="1">
      <c r="A4" t="s">
        <v>17</v>
      </c>
      <c s="12" t="s">
        <v>18</v>
      </c>
      <c s="13" t="s">
        <v>1315</v>
      </c>
      <c s="1"/>
      <c s="14" t="s">
        <v>1316</v>
      </c>
      <c s="1"/>
      <c s="1"/>
      <c s="11"/>
      <c s="11"/>
      <c r="O4" t="s">
        <v>30</v>
      </c>
      <c t="s">
        <v>33</v>
      </c>
    </row>
    <row r="5" spans="1:16" ht="12.75" customHeight="1">
      <c r="A5" t="s">
        <v>21</v>
      </c>
      <c s="12" t="s">
        <v>18</v>
      </c>
      <c s="13" t="s">
        <v>1317</v>
      </c>
      <c s="1"/>
      <c s="14" t="s">
        <v>1318</v>
      </c>
      <c s="1"/>
      <c s="1"/>
      <c s="1"/>
      <c s="1"/>
      <c r="O5" t="s">
        <v>31</v>
      </c>
      <c t="s">
        <v>33</v>
      </c>
    </row>
    <row r="6" spans="1:9" ht="12.75" customHeight="1">
      <c r="A6" t="s">
        <v>24</v>
      </c>
      <c s="12" t="s">
        <v>18</v>
      </c>
      <c s="13" t="s">
        <v>1547</v>
      </c>
      <c s="1"/>
      <c s="14" t="s">
        <v>1548</v>
      </c>
      <c s="1"/>
      <c s="1"/>
      <c s="1"/>
      <c s="1"/>
    </row>
    <row r="7" spans="1:9" ht="12.75" customHeight="1">
      <c r="A7" t="s">
        <v>27</v>
      </c>
      <c s="16" t="s">
        <v>28</v>
      </c>
      <c s="17" t="s">
        <v>1549</v>
      </c>
      <c s="6"/>
      <c s="18" t="s">
        <v>1550</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52</v>
      </c>
      <c s="27"/>
      <c s="29" t="s">
        <v>1326</v>
      </c>
      <c s="27"/>
      <c s="27"/>
      <c s="27"/>
      <c s="30">
        <f>0+Q11</f>
      </c>
      <c r="O11">
        <f>0+R11</f>
      </c>
      <c r="Q11">
        <f>0+I12+I16+I20+I24+I28+I32+I36+I40</f>
      </c>
      <c>
        <f>0+O12+O16+O20+O24+O28+O32+O36+O40</f>
      </c>
    </row>
    <row r="12" spans="1:16" ht="25.5">
      <c r="A12" s="26" t="s">
        <v>59</v>
      </c>
      <c s="31" t="s">
        <v>39</v>
      </c>
      <c s="31" t="s">
        <v>1553</v>
      </c>
      <c s="26" t="s">
        <v>62</v>
      </c>
      <c s="32" t="s">
        <v>1554</v>
      </c>
      <c s="33" t="s">
        <v>216</v>
      </c>
      <c s="34">
        <v>15.75</v>
      </c>
      <c s="35">
        <v>0</v>
      </c>
      <c s="35">
        <f>ROUND(ROUND(H12,2)*ROUND(G12,3),2)</f>
      </c>
      <c r="O12">
        <f>(I12*21)/100</f>
      </c>
      <c t="s">
        <v>33</v>
      </c>
    </row>
    <row r="13" spans="1:5" ht="12.75">
      <c r="A13" s="36" t="s">
        <v>65</v>
      </c>
      <c r="E13" s="37" t="s">
        <v>62</v>
      </c>
    </row>
    <row r="14" spans="1:5" ht="76.5">
      <c r="A14" s="38" t="s">
        <v>66</v>
      </c>
      <c r="E14" s="39" t="s">
        <v>1555</v>
      </c>
    </row>
    <row r="15" spans="1:5" ht="63.75">
      <c r="A15" t="s">
        <v>67</v>
      </c>
      <c r="E15" s="37" t="s">
        <v>1556</v>
      </c>
    </row>
    <row r="16" spans="1:16" ht="12.75">
      <c r="A16" s="26" t="s">
        <v>59</v>
      </c>
      <c s="31" t="s">
        <v>33</v>
      </c>
      <c s="31" t="s">
        <v>1557</v>
      </c>
      <c s="26" t="s">
        <v>62</v>
      </c>
      <c s="32" t="s">
        <v>1558</v>
      </c>
      <c s="33" t="s">
        <v>216</v>
      </c>
      <c s="34">
        <v>4.95</v>
      </c>
      <c s="35">
        <v>0</v>
      </c>
      <c s="35">
        <f>ROUND(ROUND(H16,2)*ROUND(G16,3),2)</f>
      </c>
      <c r="O16">
        <f>(I16*21)/100</f>
      </c>
      <c t="s">
        <v>33</v>
      </c>
    </row>
    <row r="17" spans="1:5" ht="12.75">
      <c r="A17" s="36" t="s">
        <v>65</v>
      </c>
      <c r="E17" s="37" t="s">
        <v>62</v>
      </c>
    </row>
    <row r="18" spans="1:5" ht="76.5">
      <c r="A18" s="38" t="s">
        <v>66</v>
      </c>
      <c r="E18" s="39" t="s">
        <v>1559</v>
      </c>
    </row>
    <row r="19" spans="1:5" ht="63.75">
      <c r="A19" t="s">
        <v>67</v>
      </c>
      <c r="E19" s="37" t="s">
        <v>1556</v>
      </c>
    </row>
    <row r="20" spans="1:16" ht="12.75">
      <c r="A20" s="26" t="s">
        <v>59</v>
      </c>
      <c s="31" t="s">
        <v>32</v>
      </c>
      <c s="31" t="s">
        <v>1560</v>
      </c>
      <c s="26" t="s">
        <v>62</v>
      </c>
      <c s="32" t="s">
        <v>1561</v>
      </c>
      <c s="33" t="s">
        <v>216</v>
      </c>
      <c s="34">
        <v>65</v>
      </c>
      <c s="35">
        <v>0</v>
      </c>
      <c s="35">
        <f>ROUND(ROUND(H20,2)*ROUND(G20,3),2)</f>
      </c>
      <c r="O20">
        <f>(I20*21)/100</f>
      </c>
      <c t="s">
        <v>33</v>
      </c>
    </row>
    <row r="21" spans="1:5" ht="12.75">
      <c r="A21" s="36" t="s">
        <v>65</v>
      </c>
      <c r="E21" s="37" t="s">
        <v>62</v>
      </c>
    </row>
    <row r="22" spans="1:5" ht="51">
      <c r="A22" s="38" t="s">
        <v>66</v>
      </c>
      <c r="E22" s="39" t="s">
        <v>1562</v>
      </c>
    </row>
    <row r="23" spans="1:5" ht="369.75">
      <c r="A23" t="s">
        <v>67</v>
      </c>
      <c r="E23" s="37" t="s">
        <v>1563</v>
      </c>
    </row>
    <row r="24" spans="1:16" ht="12.75">
      <c r="A24" s="26" t="s">
        <v>59</v>
      </c>
      <c s="31" t="s">
        <v>43</v>
      </c>
      <c s="31" t="s">
        <v>1564</v>
      </c>
      <c s="26" t="s">
        <v>62</v>
      </c>
      <c s="32" t="s">
        <v>1565</v>
      </c>
      <c s="33" t="s">
        <v>216</v>
      </c>
      <c s="34">
        <v>65</v>
      </c>
      <c s="35">
        <v>0</v>
      </c>
      <c s="35">
        <f>ROUND(ROUND(H24,2)*ROUND(G24,3),2)</f>
      </c>
      <c r="O24">
        <f>(I24*21)/100</f>
      </c>
      <c t="s">
        <v>33</v>
      </c>
    </row>
    <row r="25" spans="1:5" ht="12.75">
      <c r="A25" s="36" t="s">
        <v>65</v>
      </c>
      <c r="E25" s="37" t="s">
        <v>62</v>
      </c>
    </row>
    <row r="26" spans="1:5" ht="25.5">
      <c r="A26" s="38" t="s">
        <v>66</v>
      </c>
      <c r="E26" s="39" t="s">
        <v>1566</v>
      </c>
    </row>
    <row r="27" spans="1:5" ht="191.25">
      <c r="A27" t="s">
        <v>67</v>
      </c>
      <c r="E27" s="37" t="s">
        <v>1567</v>
      </c>
    </row>
    <row r="28" spans="1:16" ht="12.75">
      <c r="A28" s="26" t="s">
        <v>59</v>
      </c>
      <c s="31" t="s">
        <v>45</v>
      </c>
      <c s="31" t="s">
        <v>1568</v>
      </c>
      <c s="26" t="s">
        <v>62</v>
      </c>
      <c s="32" t="s">
        <v>1569</v>
      </c>
      <c s="33" t="s">
        <v>216</v>
      </c>
      <c s="34">
        <v>50</v>
      </c>
      <c s="35">
        <v>0</v>
      </c>
      <c s="35">
        <f>ROUND(ROUND(H28,2)*ROUND(G28,3),2)</f>
      </c>
      <c r="O28">
        <f>(I28*21)/100</f>
      </c>
      <c t="s">
        <v>33</v>
      </c>
    </row>
    <row r="29" spans="1:5" ht="12.75">
      <c r="A29" s="36" t="s">
        <v>65</v>
      </c>
      <c r="E29" s="37" t="s">
        <v>62</v>
      </c>
    </row>
    <row r="30" spans="1:5" ht="63.75">
      <c r="A30" s="38" t="s">
        <v>66</v>
      </c>
      <c r="E30" s="39" t="s">
        <v>1570</v>
      </c>
    </row>
    <row r="31" spans="1:5" ht="280.5">
      <c r="A31" t="s">
        <v>67</v>
      </c>
      <c r="E31" s="37" t="s">
        <v>1571</v>
      </c>
    </row>
    <row r="32" spans="1:16" ht="12.75">
      <c r="A32" s="26" t="s">
        <v>59</v>
      </c>
      <c s="31" t="s">
        <v>47</v>
      </c>
      <c s="31" t="s">
        <v>1572</v>
      </c>
      <c s="26" t="s">
        <v>62</v>
      </c>
      <c s="32" t="s">
        <v>1573</v>
      </c>
      <c s="33" t="s">
        <v>225</v>
      </c>
      <c s="34">
        <v>1659.9</v>
      </c>
      <c s="35">
        <v>0</v>
      </c>
      <c s="35">
        <f>ROUND(ROUND(H32,2)*ROUND(G32,3),2)</f>
      </c>
      <c r="O32">
        <f>(I32*21)/100</f>
      </c>
      <c t="s">
        <v>33</v>
      </c>
    </row>
    <row r="33" spans="1:5" ht="12.75">
      <c r="A33" s="36" t="s">
        <v>65</v>
      </c>
      <c r="E33" s="37" t="s">
        <v>62</v>
      </c>
    </row>
    <row r="34" spans="1:5" ht="12.75">
      <c r="A34" s="38" t="s">
        <v>66</v>
      </c>
      <c r="E34" s="39" t="s">
        <v>1574</v>
      </c>
    </row>
    <row r="35" spans="1:5" ht="25.5">
      <c r="A35" t="s">
        <v>67</v>
      </c>
      <c r="E35" s="37" t="s">
        <v>1575</v>
      </c>
    </row>
    <row r="36" spans="1:16" ht="12.75">
      <c r="A36" s="26" t="s">
        <v>59</v>
      </c>
      <c s="31" t="s">
        <v>122</v>
      </c>
      <c s="31" t="s">
        <v>1576</v>
      </c>
      <c s="26" t="s">
        <v>62</v>
      </c>
      <c s="32" t="s">
        <v>1577</v>
      </c>
      <c s="33" t="s">
        <v>449</v>
      </c>
      <c s="34">
        <v>6</v>
      </c>
      <c s="35">
        <v>0</v>
      </c>
      <c s="35">
        <f>ROUND(ROUND(H36,2)*ROUND(G36,3),2)</f>
      </c>
      <c r="O36">
        <f>(I36*21)/100</f>
      </c>
      <c t="s">
        <v>33</v>
      </c>
    </row>
    <row r="37" spans="1:5" ht="12.75">
      <c r="A37" s="36" t="s">
        <v>65</v>
      </c>
      <c r="E37" s="37" t="s">
        <v>62</v>
      </c>
    </row>
    <row r="38" spans="1:5" ht="12.75">
      <c r="A38" s="38" t="s">
        <v>66</v>
      </c>
      <c r="E38" s="39" t="s">
        <v>1578</v>
      </c>
    </row>
    <row r="39" spans="1:5" ht="12.75">
      <c r="A39" t="s">
        <v>67</v>
      </c>
      <c r="E39" s="37" t="s">
        <v>1579</v>
      </c>
    </row>
    <row r="40" spans="1:16" ht="38.25">
      <c r="A40" s="26" t="s">
        <v>59</v>
      </c>
      <c s="31" t="s">
        <v>125</v>
      </c>
      <c s="31" t="s">
        <v>1580</v>
      </c>
      <c s="26" t="s">
        <v>62</v>
      </c>
      <c s="32" t="s">
        <v>1581</v>
      </c>
      <c s="33" t="s">
        <v>1582</v>
      </c>
      <c s="34">
        <v>1</v>
      </c>
      <c s="35">
        <v>0</v>
      </c>
      <c s="35">
        <f>ROUND(ROUND(H40,2)*ROUND(G40,3),2)</f>
      </c>
      <c r="O40">
        <f>(I40*21)/100</f>
      </c>
      <c t="s">
        <v>33</v>
      </c>
    </row>
    <row r="41" spans="1:5" ht="12.75">
      <c r="A41" s="36" t="s">
        <v>65</v>
      </c>
      <c r="E41" s="37" t="s">
        <v>62</v>
      </c>
    </row>
    <row r="42" spans="1:5" ht="12.75">
      <c r="A42" s="38" t="s">
        <v>66</v>
      </c>
      <c r="E42" s="39" t="s">
        <v>62</v>
      </c>
    </row>
    <row r="43" spans="1:5" ht="12.75">
      <c r="A43" t="s">
        <v>67</v>
      </c>
      <c r="E43" s="37" t="s">
        <v>1583</v>
      </c>
    </row>
    <row r="44" spans="1:18" ht="12.75" customHeight="1">
      <c r="A44" s="6" t="s">
        <v>56</v>
      </c>
      <c s="6"/>
      <c s="41" t="s">
        <v>137</v>
      </c>
      <c s="6"/>
      <c s="29" t="s">
        <v>1375</v>
      </c>
      <c s="6"/>
      <c s="6"/>
      <c s="6"/>
      <c s="42">
        <f>0+Q44</f>
      </c>
      <c r="O44">
        <f>0+R44</f>
      </c>
      <c r="Q44">
        <f>0+I45+I49</f>
      </c>
      <c>
        <f>0+O45+O49</f>
      </c>
    </row>
    <row r="45" spans="1:16" ht="12.75">
      <c r="A45" s="26" t="s">
        <v>59</v>
      </c>
      <c s="31" t="s">
        <v>201</v>
      </c>
      <c s="31" t="s">
        <v>1584</v>
      </c>
      <c s="26" t="s">
        <v>62</v>
      </c>
      <c s="32" t="s">
        <v>1585</v>
      </c>
      <c s="33" t="s">
        <v>216</v>
      </c>
      <c s="34">
        <v>0.3</v>
      </c>
      <c s="35">
        <v>0</v>
      </c>
      <c s="35">
        <f>ROUND(ROUND(H45,2)*ROUND(G45,3),2)</f>
      </c>
      <c r="O45">
        <f>(I45*21)/100</f>
      </c>
      <c t="s">
        <v>33</v>
      </c>
    </row>
    <row r="46" spans="1:5" ht="12.75">
      <c r="A46" s="36" t="s">
        <v>65</v>
      </c>
      <c r="E46" s="37" t="s">
        <v>62</v>
      </c>
    </row>
    <row r="47" spans="1:5" ht="51">
      <c r="A47" s="38" t="s">
        <v>66</v>
      </c>
      <c r="E47" s="39" t="s">
        <v>1586</v>
      </c>
    </row>
    <row r="48" spans="1:5" ht="38.25">
      <c r="A48" t="s">
        <v>67</v>
      </c>
      <c r="E48" s="37" t="s">
        <v>1587</v>
      </c>
    </row>
    <row r="49" spans="1:16" ht="12.75">
      <c r="A49" s="26" t="s">
        <v>59</v>
      </c>
      <c s="31" t="s">
        <v>226</v>
      </c>
      <c s="31" t="s">
        <v>1588</v>
      </c>
      <c s="26" t="s">
        <v>62</v>
      </c>
      <c s="32" t="s">
        <v>1589</v>
      </c>
      <c s="33" t="s">
        <v>216</v>
      </c>
      <c s="34">
        <v>0.9</v>
      </c>
      <c s="35">
        <v>0</v>
      </c>
      <c s="35">
        <f>ROUND(ROUND(H49,2)*ROUND(G49,3),2)</f>
      </c>
      <c r="O49">
        <f>(I49*21)/100</f>
      </c>
      <c t="s">
        <v>33</v>
      </c>
    </row>
    <row r="50" spans="1:5" ht="12.75">
      <c r="A50" s="36" t="s">
        <v>65</v>
      </c>
      <c r="E50" s="37" t="s">
        <v>62</v>
      </c>
    </row>
    <row r="51" spans="1:5" ht="51">
      <c r="A51" s="38" t="s">
        <v>66</v>
      </c>
      <c r="E51" s="39" t="s">
        <v>1590</v>
      </c>
    </row>
    <row r="52" spans="1:5" ht="102">
      <c r="A52" t="s">
        <v>67</v>
      </c>
      <c r="E52" s="37" t="s">
        <v>1591</v>
      </c>
    </row>
    <row r="53" spans="1:18" ht="12.75" customHeight="1">
      <c r="A53" s="6" t="s">
        <v>56</v>
      </c>
      <c s="6"/>
      <c s="41" t="s">
        <v>167</v>
      </c>
      <c s="6"/>
      <c s="29" t="s">
        <v>1592</v>
      </c>
      <c s="6"/>
      <c s="6"/>
      <c s="6"/>
      <c s="42">
        <f>0+Q53</f>
      </c>
      <c r="O53">
        <f>0+R53</f>
      </c>
      <c r="Q53">
        <f>0+I54+I58+I62+I66+I70+I74+I78+I82+I86</f>
      </c>
      <c>
        <f>0+O54+O58+O62+O66+O70+O74+O78+O82+O86</f>
      </c>
    </row>
    <row r="54" spans="1:16" ht="12.75">
      <c r="A54" s="26" t="s">
        <v>59</v>
      </c>
      <c s="31" t="s">
        <v>50</v>
      </c>
      <c s="31" t="s">
        <v>1593</v>
      </c>
      <c s="26" t="s">
        <v>62</v>
      </c>
      <c s="32" t="s">
        <v>1594</v>
      </c>
      <c s="33" t="s">
        <v>225</v>
      </c>
      <c s="34">
        <v>1300</v>
      </c>
      <c s="35">
        <v>0</v>
      </c>
      <c s="35">
        <f>ROUND(ROUND(H54,2)*ROUND(G54,3),2)</f>
      </c>
      <c r="O54">
        <f>(I54*21)/100</f>
      </c>
      <c t="s">
        <v>33</v>
      </c>
    </row>
    <row r="55" spans="1:5" ht="12.75">
      <c r="A55" s="36" t="s">
        <v>65</v>
      </c>
      <c r="E55" s="37" t="s">
        <v>62</v>
      </c>
    </row>
    <row r="56" spans="1:5" ht="114.75">
      <c r="A56" s="38" t="s">
        <v>66</v>
      </c>
      <c r="E56" s="39" t="s">
        <v>1595</v>
      </c>
    </row>
    <row r="57" spans="1:5" ht="140.25">
      <c r="A57" t="s">
        <v>67</v>
      </c>
      <c r="E57" s="37" t="s">
        <v>1596</v>
      </c>
    </row>
    <row r="58" spans="1:16" ht="12.75">
      <c r="A58" s="26" t="s">
        <v>59</v>
      </c>
      <c s="31" t="s">
        <v>52</v>
      </c>
      <c s="31" t="s">
        <v>1597</v>
      </c>
      <c s="26" t="s">
        <v>62</v>
      </c>
      <c s="32" t="s">
        <v>1598</v>
      </c>
      <c s="33" t="s">
        <v>216</v>
      </c>
      <c s="34">
        <v>45</v>
      </c>
      <c s="35">
        <v>0</v>
      </c>
      <c s="35">
        <f>ROUND(ROUND(H58,2)*ROUND(G58,3),2)</f>
      </c>
      <c r="O58">
        <f>(I58*21)/100</f>
      </c>
      <c t="s">
        <v>33</v>
      </c>
    </row>
    <row r="59" spans="1:5" ht="12.75">
      <c r="A59" s="36" t="s">
        <v>65</v>
      </c>
      <c r="E59" s="37" t="s">
        <v>62</v>
      </c>
    </row>
    <row r="60" spans="1:5" ht="38.25">
      <c r="A60" s="38" t="s">
        <v>66</v>
      </c>
      <c r="E60" s="39" t="s">
        <v>1599</v>
      </c>
    </row>
    <row r="61" spans="1:5" ht="51">
      <c r="A61" t="s">
        <v>67</v>
      </c>
      <c r="E61" s="37" t="s">
        <v>1600</v>
      </c>
    </row>
    <row r="62" spans="1:16" ht="12.75">
      <c r="A62" s="26" t="s">
        <v>59</v>
      </c>
      <c s="31" t="s">
        <v>231</v>
      </c>
      <c s="31" t="s">
        <v>1601</v>
      </c>
      <c s="26" t="s">
        <v>62</v>
      </c>
      <c s="32" t="s">
        <v>1602</v>
      </c>
      <c s="33" t="s">
        <v>225</v>
      </c>
      <c s="34">
        <v>1488.25</v>
      </c>
      <c s="35">
        <v>0</v>
      </c>
      <c s="35">
        <f>ROUND(ROUND(H62,2)*ROUND(G62,3),2)</f>
      </c>
      <c r="O62">
        <f>(I62*21)/100</f>
      </c>
      <c t="s">
        <v>33</v>
      </c>
    </row>
    <row r="63" spans="1:5" ht="12.75">
      <c r="A63" s="36" t="s">
        <v>65</v>
      </c>
      <c r="E63" s="37" t="s">
        <v>62</v>
      </c>
    </row>
    <row r="64" spans="1:5" ht="102">
      <c r="A64" s="38" t="s">
        <v>66</v>
      </c>
      <c r="E64" s="39" t="s">
        <v>1603</v>
      </c>
    </row>
    <row r="65" spans="1:5" ht="51">
      <c r="A65" t="s">
        <v>67</v>
      </c>
      <c r="E65" s="37" t="s">
        <v>1600</v>
      </c>
    </row>
    <row r="66" spans="1:16" ht="12.75">
      <c r="A66" s="26" t="s">
        <v>59</v>
      </c>
      <c s="31" t="s">
        <v>234</v>
      </c>
      <c s="31" t="s">
        <v>1604</v>
      </c>
      <c s="26" t="s">
        <v>62</v>
      </c>
      <c s="32" t="s">
        <v>1605</v>
      </c>
      <c s="33" t="s">
        <v>225</v>
      </c>
      <c s="34">
        <v>45</v>
      </c>
      <c s="35">
        <v>0</v>
      </c>
      <c s="35">
        <f>ROUND(ROUND(H66,2)*ROUND(G66,3),2)</f>
      </c>
      <c r="O66">
        <f>(I66*21)/100</f>
      </c>
      <c t="s">
        <v>33</v>
      </c>
    </row>
    <row r="67" spans="1:5" ht="12.75">
      <c r="A67" s="36" t="s">
        <v>65</v>
      </c>
      <c r="E67" s="37" t="s">
        <v>62</v>
      </c>
    </row>
    <row r="68" spans="1:5" ht="76.5">
      <c r="A68" s="38" t="s">
        <v>66</v>
      </c>
      <c r="E68" s="39" t="s">
        <v>1606</v>
      </c>
    </row>
    <row r="69" spans="1:5" ht="51">
      <c r="A69" t="s">
        <v>67</v>
      </c>
      <c r="E69" s="37" t="s">
        <v>1600</v>
      </c>
    </row>
    <row r="70" spans="1:16" ht="12.75">
      <c r="A70" s="26" t="s">
        <v>59</v>
      </c>
      <c s="31" t="s">
        <v>237</v>
      </c>
      <c s="31" t="s">
        <v>1607</v>
      </c>
      <c s="26" t="s">
        <v>62</v>
      </c>
      <c s="32" t="s">
        <v>1608</v>
      </c>
      <c s="33" t="s">
        <v>225</v>
      </c>
      <c s="34">
        <v>1614.9</v>
      </c>
      <c s="35">
        <v>0</v>
      </c>
      <c s="35">
        <f>ROUND(ROUND(H70,2)*ROUND(G70,3),2)</f>
      </c>
      <c r="O70">
        <f>(I70*21)/100</f>
      </c>
      <c t="s">
        <v>33</v>
      </c>
    </row>
    <row r="71" spans="1:5" ht="12.75">
      <c r="A71" s="36" t="s">
        <v>65</v>
      </c>
      <c r="E71" s="37" t="s">
        <v>62</v>
      </c>
    </row>
    <row r="72" spans="1:5" ht="140.25">
      <c r="A72" s="38" t="s">
        <v>66</v>
      </c>
      <c r="E72" s="39" t="s">
        <v>1609</v>
      </c>
    </row>
    <row r="73" spans="1:5" ht="51">
      <c r="A73" t="s">
        <v>67</v>
      </c>
      <c r="E73" s="37" t="s">
        <v>1600</v>
      </c>
    </row>
    <row r="74" spans="1:16" ht="12.75">
      <c r="A74" s="26" t="s">
        <v>59</v>
      </c>
      <c s="31" t="s">
        <v>240</v>
      </c>
      <c s="31" t="s">
        <v>1610</v>
      </c>
      <c s="26" t="s">
        <v>62</v>
      </c>
      <c s="32" t="s">
        <v>1611</v>
      </c>
      <c s="33" t="s">
        <v>225</v>
      </c>
      <c s="34">
        <v>1362.75</v>
      </c>
      <c s="35">
        <v>0</v>
      </c>
      <c s="35">
        <f>ROUND(ROUND(H74,2)*ROUND(G74,3),2)</f>
      </c>
      <c r="O74">
        <f>(I74*21)/100</f>
      </c>
      <c t="s">
        <v>33</v>
      </c>
    </row>
    <row r="75" spans="1:5" ht="12.75">
      <c r="A75" s="36" t="s">
        <v>65</v>
      </c>
      <c r="E75" s="37" t="s">
        <v>62</v>
      </c>
    </row>
    <row r="76" spans="1:5" ht="102">
      <c r="A76" s="38" t="s">
        <v>66</v>
      </c>
      <c r="E76" s="39" t="s">
        <v>1612</v>
      </c>
    </row>
    <row r="77" spans="1:5" ht="51">
      <c r="A77" t="s">
        <v>67</v>
      </c>
      <c r="E77" s="37" t="s">
        <v>1613</v>
      </c>
    </row>
    <row r="78" spans="1:16" ht="12.75">
      <c r="A78" s="26" t="s">
        <v>59</v>
      </c>
      <c s="31" t="s">
        <v>243</v>
      </c>
      <c s="31" t="s">
        <v>1614</v>
      </c>
      <c s="26" t="s">
        <v>62</v>
      </c>
      <c s="32" t="s">
        <v>1615</v>
      </c>
      <c s="33" t="s">
        <v>225</v>
      </c>
      <c s="34">
        <v>1300</v>
      </c>
      <c s="35">
        <v>0</v>
      </c>
      <c s="35">
        <f>ROUND(ROUND(H78,2)*ROUND(G78,3),2)</f>
      </c>
      <c r="O78">
        <f>(I78*21)/100</f>
      </c>
      <c t="s">
        <v>33</v>
      </c>
    </row>
    <row r="79" spans="1:5" ht="12.75">
      <c r="A79" s="36" t="s">
        <v>65</v>
      </c>
      <c r="E79" s="37" t="s">
        <v>62</v>
      </c>
    </row>
    <row r="80" spans="1:5" ht="102">
      <c r="A80" s="38" t="s">
        <v>66</v>
      </c>
      <c r="E80" s="39" t="s">
        <v>1616</v>
      </c>
    </row>
    <row r="81" spans="1:5" ht="51">
      <c r="A81" t="s">
        <v>67</v>
      </c>
      <c r="E81" s="37" t="s">
        <v>1613</v>
      </c>
    </row>
    <row r="82" spans="1:16" ht="12.75">
      <c r="A82" s="26" t="s">
        <v>59</v>
      </c>
      <c s="31" t="s">
        <v>246</v>
      </c>
      <c s="31" t="s">
        <v>1617</v>
      </c>
      <c s="26" t="s">
        <v>62</v>
      </c>
      <c s="32" t="s">
        <v>1618</v>
      </c>
      <c s="33" t="s">
        <v>225</v>
      </c>
      <c s="34">
        <v>1300</v>
      </c>
      <c s="35">
        <v>0</v>
      </c>
      <c s="35">
        <f>ROUND(ROUND(H82,2)*ROUND(G82,3),2)</f>
      </c>
      <c r="O82">
        <f>(I82*21)/100</f>
      </c>
      <c t="s">
        <v>33</v>
      </c>
    </row>
    <row r="83" spans="1:5" ht="12.75">
      <c r="A83" s="36" t="s">
        <v>65</v>
      </c>
      <c r="E83" s="37" t="s">
        <v>62</v>
      </c>
    </row>
    <row r="84" spans="1:5" ht="102">
      <c r="A84" s="38" t="s">
        <v>66</v>
      </c>
      <c r="E84" s="39" t="s">
        <v>1619</v>
      </c>
    </row>
    <row r="85" spans="1:5" ht="140.25">
      <c r="A85" t="s">
        <v>67</v>
      </c>
      <c r="E85" s="37" t="s">
        <v>1596</v>
      </c>
    </row>
    <row r="86" spans="1:16" ht="12.75">
      <c r="A86" s="26" t="s">
        <v>59</v>
      </c>
      <c s="31" t="s">
        <v>60</v>
      </c>
      <c s="31" t="s">
        <v>1620</v>
      </c>
      <c s="26" t="s">
        <v>62</v>
      </c>
      <c s="32" t="s">
        <v>1621</v>
      </c>
      <c s="33" t="s">
        <v>225</v>
      </c>
      <c s="34">
        <v>99</v>
      </c>
      <c s="35">
        <v>0</v>
      </c>
      <c s="35">
        <f>ROUND(ROUND(H86,2)*ROUND(G86,3),2)</f>
      </c>
      <c r="O86">
        <f>(I86*21)/100</f>
      </c>
      <c t="s">
        <v>33</v>
      </c>
    </row>
    <row r="87" spans="1:5" ht="12.75">
      <c r="A87" s="36" t="s">
        <v>65</v>
      </c>
      <c r="E87" s="37" t="s">
        <v>62</v>
      </c>
    </row>
    <row r="88" spans="1:5" ht="76.5">
      <c r="A88" s="38" t="s">
        <v>66</v>
      </c>
      <c r="E88" s="39" t="s">
        <v>1622</v>
      </c>
    </row>
    <row r="89" spans="1:5" ht="153">
      <c r="A89" t="s">
        <v>67</v>
      </c>
      <c r="E89" s="37" t="s">
        <v>1623</v>
      </c>
    </row>
    <row r="90" spans="1:18" ht="12.75" customHeight="1">
      <c r="A90" s="6" t="s">
        <v>56</v>
      </c>
      <c s="6"/>
      <c s="41" t="s">
        <v>617</v>
      </c>
      <c s="6"/>
      <c s="29" t="s">
        <v>1381</v>
      </c>
      <c s="6"/>
      <c s="6"/>
      <c s="6"/>
      <c s="42">
        <f>0+Q90</f>
      </c>
      <c r="O90">
        <f>0+R90</f>
      </c>
      <c r="Q90">
        <f>0+I91+I95+I99</f>
      </c>
      <c>
        <f>0+O91+O95+O99</f>
      </c>
    </row>
    <row r="91" spans="1:16" ht="12.75">
      <c r="A91" s="26" t="s">
        <v>59</v>
      </c>
      <c s="31" t="s">
        <v>68</v>
      </c>
      <c s="31" t="s">
        <v>1624</v>
      </c>
      <c s="26" t="s">
        <v>62</v>
      </c>
      <c s="32" t="s">
        <v>1625</v>
      </c>
      <c s="33" t="s">
        <v>449</v>
      </c>
      <c s="34">
        <v>1</v>
      </c>
      <c s="35">
        <v>0</v>
      </c>
      <c s="35">
        <f>ROUND(ROUND(H91,2)*ROUND(G91,3),2)</f>
      </c>
      <c r="O91">
        <f>(I91*21)/100</f>
      </c>
      <c t="s">
        <v>33</v>
      </c>
    </row>
    <row r="92" spans="1:5" ht="12.75">
      <c r="A92" s="36" t="s">
        <v>65</v>
      </c>
      <c r="E92" s="37" t="s">
        <v>62</v>
      </c>
    </row>
    <row r="93" spans="1:5" ht="51">
      <c r="A93" s="38" t="s">
        <v>66</v>
      </c>
      <c r="E93" s="39" t="s">
        <v>1626</v>
      </c>
    </row>
    <row r="94" spans="1:5" ht="153">
      <c r="A94" t="s">
        <v>67</v>
      </c>
      <c r="E94" s="37" t="s">
        <v>1627</v>
      </c>
    </row>
    <row r="95" spans="1:16" ht="12.75">
      <c r="A95" s="26" t="s">
        <v>59</v>
      </c>
      <c s="31" t="s">
        <v>72</v>
      </c>
      <c s="31" t="s">
        <v>1628</v>
      </c>
      <c s="26" t="s">
        <v>62</v>
      </c>
      <c s="32" t="s">
        <v>1629</v>
      </c>
      <c s="33" t="s">
        <v>449</v>
      </c>
      <c s="34">
        <v>1</v>
      </c>
      <c s="35">
        <v>0</v>
      </c>
      <c s="35">
        <f>ROUND(ROUND(H95,2)*ROUND(G95,3),2)</f>
      </c>
      <c r="O95">
        <f>(I95*21)/100</f>
      </c>
      <c t="s">
        <v>33</v>
      </c>
    </row>
    <row r="96" spans="1:5" ht="12.75">
      <c r="A96" s="36" t="s">
        <v>65</v>
      </c>
      <c r="E96" s="37" t="s">
        <v>62</v>
      </c>
    </row>
    <row r="97" spans="1:5" ht="38.25">
      <c r="A97" s="38" t="s">
        <v>66</v>
      </c>
      <c r="E97" s="39" t="s">
        <v>1630</v>
      </c>
    </row>
    <row r="98" spans="1:5" ht="25.5">
      <c r="A98" t="s">
        <v>67</v>
      </c>
      <c r="E98" s="37" t="s">
        <v>1631</v>
      </c>
    </row>
    <row r="99" spans="1:16" ht="12.75">
      <c r="A99" s="26" t="s">
        <v>59</v>
      </c>
      <c s="31" t="s">
        <v>75</v>
      </c>
      <c s="31" t="s">
        <v>1632</v>
      </c>
      <c s="26" t="s">
        <v>62</v>
      </c>
      <c s="32" t="s">
        <v>1633</v>
      </c>
      <c s="33" t="s">
        <v>449</v>
      </c>
      <c s="34">
        <v>1</v>
      </c>
      <c s="35">
        <v>0</v>
      </c>
      <c s="35">
        <f>ROUND(ROUND(H99,2)*ROUND(G99,3),2)</f>
      </c>
      <c r="O99">
        <f>(I99*21)/100</f>
      </c>
      <c t="s">
        <v>33</v>
      </c>
    </row>
    <row r="100" spans="1:5" ht="12.75">
      <c r="A100" s="36" t="s">
        <v>65</v>
      </c>
      <c r="E100" s="37" t="s">
        <v>62</v>
      </c>
    </row>
    <row r="101" spans="1:5" ht="38.25">
      <c r="A101" s="38" t="s">
        <v>66</v>
      </c>
      <c r="E101" s="39" t="s">
        <v>1630</v>
      </c>
    </row>
    <row r="102" spans="1:5" ht="25.5">
      <c r="A102" t="s">
        <v>67</v>
      </c>
      <c r="E102" s="37" t="s">
        <v>1634</v>
      </c>
    </row>
    <row r="103" spans="1:18" ht="12.75" customHeight="1">
      <c r="A103" s="6" t="s">
        <v>56</v>
      </c>
      <c s="6"/>
      <c s="41" t="s">
        <v>1635</v>
      </c>
      <c s="6"/>
      <c s="29" t="s">
        <v>1636</v>
      </c>
      <c s="6"/>
      <c s="6"/>
      <c s="6"/>
      <c s="42">
        <f>0+Q103</f>
      </c>
      <c r="O103">
        <f>0+R103</f>
      </c>
      <c r="Q103">
        <f>0+I104+I108+I112+I116+I120+I124+I128+I132+I136+I140</f>
      </c>
      <c>
        <f>0+O104+O108+O112+O116+O120+O124+O128+O132+O136+O140</f>
      </c>
    </row>
    <row r="104" spans="1:16" ht="25.5">
      <c r="A104" s="26" t="s">
        <v>59</v>
      </c>
      <c s="31" t="s">
        <v>78</v>
      </c>
      <c s="31" t="s">
        <v>1637</v>
      </c>
      <c s="26" t="s">
        <v>62</v>
      </c>
      <c s="32" t="s">
        <v>1638</v>
      </c>
      <c s="33" t="s">
        <v>449</v>
      </c>
      <c s="34">
        <v>2</v>
      </c>
      <c s="35">
        <v>0</v>
      </c>
      <c s="35">
        <f>ROUND(ROUND(H104,2)*ROUND(G104,3),2)</f>
      </c>
      <c r="O104">
        <f>(I104*21)/100</f>
      </c>
      <c t="s">
        <v>33</v>
      </c>
    </row>
    <row r="105" spans="1:5" ht="12.75">
      <c r="A105" s="36" t="s">
        <v>65</v>
      </c>
      <c r="E105" s="37" t="s">
        <v>62</v>
      </c>
    </row>
    <row r="106" spans="1:5" ht="51">
      <c r="A106" s="38" t="s">
        <v>66</v>
      </c>
      <c r="E106" s="39" t="s">
        <v>1639</v>
      </c>
    </row>
    <row r="107" spans="1:5" ht="25.5">
      <c r="A107" t="s">
        <v>67</v>
      </c>
      <c r="E107" s="37" t="s">
        <v>1640</v>
      </c>
    </row>
    <row r="108" spans="1:16" ht="25.5">
      <c r="A108" s="26" t="s">
        <v>59</v>
      </c>
      <c s="31" t="s">
        <v>82</v>
      </c>
      <c s="31" t="s">
        <v>1641</v>
      </c>
      <c s="26" t="s">
        <v>62</v>
      </c>
      <c s="32" t="s">
        <v>1642</v>
      </c>
      <c s="33" t="s">
        <v>449</v>
      </c>
      <c s="34">
        <v>1</v>
      </c>
      <c s="35">
        <v>0</v>
      </c>
      <c s="35">
        <f>ROUND(ROUND(H108,2)*ROUND(G108,3),2)</f>
      </c>
      <c r="O108">
        <f>(I108*21)/100</f>
      </c>
      <c t="s">
        <v>33</v>
      </c>
    </row>
    <row r="109" spans="1:5" ht="12.75">
      <c r="A109" s="36" t="s">
        <v>65</v>
      </c>
      <c r="E109" s="37" t="s">
        <v>62</v>
      </c>
    </row>
    <row r="110" spans="1:5" ht="51">
      <c r="A110" s="38" t="s">
        <v>66</v>
      </c>
      <c r="E110" s="39" t="s">
        <v>1643</v>
      </c>
    </row>
    <row r="111" spans="1:5" ht="25.5">
      <c r="A111" t="s">
        <v>67</v>
      </c>
      <c r="E111" s="37" t="s">
        <v>1644</v>
      </c>
    </row>
    <row r="112" spans="1:16" ht="12.75">
      <c r="A112" s="26" t="s">
        <v>59</v>
      </c>
      <c s="31" t="s">
        <v>85</v>
      </c>
      <c s="31" t="s">
        <v>1645</v>
      </c>
      <c s="26" t="s">
        <v>62</v>
      </c>
      <c s="32" t="s">
        <v>1646</v>
      </c>
      <c s="33" t="s">
        <v>1647</v>
      </c>
      <c s="34">
        <v>78</v>
      </c>
      <c s="35">
        <v>0</v>
      </c>
      <c s="35">
        <f>ROUND(ROUND(H112,2)*ROUND(G112,3),2)</f>
      </c>
      <c r="O112">
        <f>(I112*21)/100</f>
      </c>
      <c t="s">
        <v>33</v>
      </c>
    </row>
    <row r="113" spans="1:5" ht="12.75">
      <c r="A113" s="36" t="s">
        <v>65</v>
      </c>
      <c r="E113" s="37" t="s">
        <v>62</v>
      </c>
    </row>
    <row r="114" spans="1:5" ht="63.75">
      <c r="A114" s="38" t="s">
        <v>66</v>
      </c>
      <c r="E114" s="39" t="s">
        <v>1648</v>
      </c>
    </row>
    <row r="115" spans="1:5" ht="51">
      <c r="A115" t="s">
        <v>67</v>
      </c>
      <c r="E115" s="37" t="s">
        <v>1649</v>
      </c>
    </row>
    <row r="116" spans="1:16" ht="12.75">
      <c r="A116" s="26" t="s">
        <v>59</v>
      </c>
      <c s="31" t="s">
        <v>88</v>
      </c>
      <c s="31" t="s">
        <v>1650</v>
      </c>
      <c s="26" t="s">
        <v>62</v>
      </c>
      <c s="32" t="s">
        <v>1651</v>
      </c>
      <c s="33" t="s">
        <v>1647</v>
      </c>
      <c s="34">
        <v>493.9</v>
      </c>
      <c s="35">
        <v>0</v>
      </c>
      <c s="35">
        <f>ROUND(ROUND(H116,2)*ROUND(G116,3),2)</f>
      </c>
      <c r="O116">
        <f>(I116*21)/100</f>
      </c>
      <c t="s">
        <v>33</v>
      </c>
    </row>
    <row r="117" spans="1:5" ht="12.75">
      <c r="A117" s="36" t="s">
        <v>65</v>
      </c>
      <c r="E117" s="37" t="s">
        <v>62</v>
      </c>
    </row>
    <row r="118" spans="1:5" ht="25.5">
      <c r="A118" s="38" t="s">
        <v>66</v>
      </c>
      <c r="E118" s="39" t="s">
        <v>1652</v>
      </c>
    </row>
    <row r="119" spans="1:5" ht="51">
      <c r="A119" t="s">
        <v>67</v>
      </c>
      <c r="E119" s="37" t="s">
        <v>1649</v>
      </c>
    </row>
    <row r="120" spans="1:16" ht="12.75">
      <c r="A120" s="26" t="s">
        <v>59</v>
      </c>
      <c s="31" t="s">
        <v>91</v>
      </c>
      <c s="31" t="s">
        <v>1653</v>
      </c>
      <c s="26" t="s">
        <v>62</v>
      </c>
      <c s="32" t="s">
        <v>1654</v>
      </c>
      <c s="33" t="s">
        <v>1647</v>
      </c>
      <c s="34">
        <v>46</v>
      </c>
      <c s="35">
        <v>0</v>
      </c>
      <c s="35">
        <f>ROUND(ROUND(H120,2)*ROUND(G120,3),2)</f>
      </c>
      <c r="O120">
        <f>(I120*21)/100</f>
      </c>
      <c t="s">
        <v>33</v>
      </c>
    </row>
    <row r="121" spans="1:5" ht="12.75">
      <c r="A121" s="36" t="s">
        <v>65</v>
      </c>
      <c r="E121" s="37" t="s">
        <v>62</v>
      </c>
    </row>
    <row r="122" spans="1:5" ht="51">
      <c r="A122" s="38" t="s">
        <v>66</v>
      </c>
      <c r="E122" s="39" t="s">
        <v>1655</v>
      </c>
    </row>
    <row r="123" spans="1:5" ht="51">
      <c r="A123" t="s">
        <v>67</v>
      </c>
      <c r="E123" s="37" t="s">
        <v>1656</v>
      </c>
    </row>
    <row r="124" spans="1:16" ht="12.75">
      <c r="A124" s="26" t="s">
        <v>59</v>
      </c>
      <c s="31" t="s">
        <v>94</v>
      </c>
      <c s="31" t="s">
        <v>1657</v>
      </c>
      <c s="26" t="s">
        <v>62</v>
      </c>
      <c s="32" t="s">
        <v>1658</v>
      </c>
      <c s="33" t="s">
        <v>1647</v>
      </c>
      <c s="34">
        <v>67</v>
      </c>
      <c s="35">
        <v>0</v>
      </c>
      <c s="35">
        <f>ROUND(ROUND(H124,2)*ROUND(G124,3),2)</f>
      </c>
      <c r="O124">
        <f>(I124*21)/100</f>
      </c>
      <c t="s">
        <v>33</v>
      </c>
    </row>
    <row r="125" spans="1:5" ht="12.75">
      <c r="A125" s="36" t="s">
        <v>65</v>
      </c>
      <c r="E125" s="37" t="s">
        <v>62</v>
      </c>
    </row>
    <row r="126" spans="1:5" ht="63.75">
      <c r="A126" s="38" t="s">
        <v>66</v>
      </c>
      <c r="E126" s="39" t="s">
        <v>1659</v>
      </c>
    </row>
    <row r="127" spans="1:5" ht="25.5">
      <c r="A127" t="s">
        <v>67</v>
      </c>
      <c r="E127" s="37" t="s">
        <v>1660</v>
      </c>
    </row>
    <row r="128" spans="1:16" ht="12.75">
      <c r="A128" s="26" t="s">
        <v>59</v>
      </c>
      <c s="31" t="s">
        <v>97</v>
      </c>
      <c s="31" t="s">
        <v>1661</v>
      </c>
      <c s="26" t="s">
        <v>62</v>
      </c>
      <c s="32" t="s">
        <v>1662</v>
      </c>
      <c s="33" t="s">
        <v>1647</v>
      </c>
      <c s="34">
        <v>150</v>
      </c>
      <c s="35">
        <v>0</v>
      </c>
      <c s="35">
        <f>ROUND(ROUND(H128,2)*ROUND(G128,3),2)</f>
      </c>
      <c r="O128">
        <f>(I128*21)/100</f>
      </c>
      <c t="s">
        <v>33</v>
      </c>
    </row>
    <row r="129" spans="1:5" ht="12.75">
      <c r="A129" s="36" t="s">
        <v>65</v>
      </c>
      <c r="E129" s="37" t="s">
        <v>62</v>
      </c>
    </row>
    <row r="130" spans="1:5" ht="76.5">
      <c r="A130" s="38" t="s">
        <v>66</v>
      </c>
      <c r="E130" s="39" t="s">
        <v>1663</v>
      </c>
    </row>
    <row r="131" spans="1:5" ht="38.25">
      <c r="A131" t="s">
        <v>67</v>
      </c>
      <c r="E131" s="37" t="s">
        <v>1664</v>
      </c>
    </row>
    <row r="132" spans="1:16" ht="12.75">
      <c r="A132" s="26" t="s">
        <v>59</v>
      </c>
      <c s="31" t="s">
        <v>100</v>
      </c>
      <c s="31" t="s">
        <v>1665</v>
      </c>
      <c s="26" t="s">
        <v>62</v>
      </c>
      <c s="32" t="s">
        <v>1666</v>
      </c>
      <c s="33" t="s">
        <v>1647</v>
      </c>
      <c s="34">
        <v>33</v>
      </c>
      <c s="35">
        <v>0</v>
      </c>
      <c s="35">
        <f>ROUND(ROUND(H132,2)*ROUND(G132,3),2)</f>
      </c>
      <c r="O132">
        <f>(I132*21)/100</f>
      </c>
      <c t="s">
        <v>33</v>
      </c>
    </row>
    <row r="133" spans="1:5" ht="12.75">
      <c r="A133" s="36" t="s">
        <v>65</v>
      </c>
      <c r="E133" s="37" t="s">
        <v>62</v>
      </c>
    </row>
    <row r="134" spans="1:5" ht="89.25">
      <c r="A134" s="38" t="s">
        <v>66</v>
      </c>
      <c r="E134" s="39" t="s">
        <v>1667</v>
      </c>
    </row>
    <row r="135" spans="1:5" ht="76.5">
      <c r="A135" t="s">
        <v>67</v>
      </c>
      <c r="E135" s="37" t="s">
        <v>1668</v>
      </c>
    </row>
    <row r="136" spans="1:16" ht="12.75">
      <c r="A136" s="26" t="s">
        <v>59</v>
      </c>
      <c s="31" t="s">
        <v>103</v>
      </c>
      <c s="31" t="s">
        <v>1669</v>
      </c>
      <c s="26" t="s">
        <v>62</v>
      </c>
      <c s="32" t="s">
        <v>1670</v>
      </c>
      <c s="33" t="s">
        <v>216</v>
      </c>
      <c s="34">
        <v>10</v>
      </c>
      <c s="35">
        <v>0</v>
      </c>
      <c s="35">
        <f>ROUND(ROUND(H136,2)*ROUND(G136,3),2)</f>
      </c>
      <c r="O136">
        <f>(I136*21)/100</f>
      </c>
      <c t="s">
        <v>33</v>
      </c>
    </row>
    <row r="137" spans="1:5" ht="12.75">
      <c r="A137" s="36" t="s">
        <v>65</v>
      </c>
      <c r="E137" s="37" t="s">
        <v>62</v>
      </c>
    </row>
    <row r="138" spans="1:5" ht="38.25">
      <c r="A138" s="38" t="s">
        <v>66</v>
      </c>
      <c r="E138" s="39" t="s">
        <v>1671</v>
      </c>
    </row>
    <row r="139" spans="1:5" ht="102">
      <c r="A139" t="s">
        <v>67</v>
      </c>
      <c r="E139" s="37" t="s">
        <v>1672</v>
      </c>
    </row>
    <row r="140" spans="1:16" ht="12.75">
      <c r="A140" s="26" t="s">
        <v>59</v>
      </c>
      <c s="31" t="s">
        <v>107</v>
      </c>
      <c s="31" t="s">
        <v>1673</v>
      </c>
      <c s="26" t="s">
        <v>62</v>
      </c>
      <c s="32" t="s">
        <v>1674</v>
      </c>
      <c s="33" t="s">
        <v>216</v>
      </c>
      <c s="34">
        <v>10</v>
      </c>
      <c s="35">
        <v>0</v>
      </c>
      <c s="35">
        <f>ROUND(ROUND(H140,2)*ROUND(G140,3),2)</f>
      </c>
      <c r="O140">
        <f>(I140*21)/100</f>
      </c>
      <c t="s">
        <v>33</v>
      </c>
    </row>
    <row r="141" spans="1:5" ht="12.75">
      <c r="A141" s="36" t="s">
        <v>65</v>
      </c>
      <c r="E141" s="37" t="s">
        <v>62</v>
      </c>
    </row>
    <row r="142" spans="1:5" ht="38.25">
      <c r="A142" s="38" t="s">
        <v>66</v>
      </c>
      <c r="E142" s="39" t="s">
        <v>1671</v>
      </c>
    </row>
    <row r="143" spans="1:5" ht="102">
      <c r="A143" t="s">
        <v>67</v>
      </c>
      <c r="E143" s="37" t="s">
        <v>1672</v>
      </c>
    </row>
    <row r="144" spans="1:18" ht="12.75" customHeight="1">
      <c r="A144" s="6" t="s">
        <v>56</v>
      </c>
      <c s="6"/>
      <c s="41" t="s">
        <v>967</v>
      </c>
      <c s="6"/>
      <c s="29" t="s">
        <v>1675</v>
      </c>
      <c s="6"/>
      <c s="6"/>
      <c s="6"/>
      <c s="42">
        <f>0+Q144</f>
      </c>
      <c r="O144">
        <f>0+R144</f>
      </c>
      <c r="Q144">
        <f>0+I145+I149+I153+I157</f>
      </c>
      <c>
        <f>0+O145+O149+O153+O157</f>
      </c>
    </row>
    <row r="145" spans="1:16" ht="38.25">
      <c r="A145" s="26" t="s">
        <v>59</v>
      </c>
      <c s="31" t="s">
        <v>110</v>
      </c>
      <c s="31" t="s">
        <v>1358</v>
      </c>
      <c s="26" t="s">
        <v>62</v>
      </c>
      <c s="32" t="s">
        <v>1676</v>
      </c>
      <c s="33" t="s">
        <v>971</v>
      </c>
      <c s="34">
        <v>123.5</v>
      </c>
      <c s="35">
        <v>0</v>
      </c>
      <c s="35">
        <f>ROUND(ROUND(H145,2)*ROUND(G145,3),2)</f>
      </c>
      <c r="O145">
        <f>(I145*21)/100</f>
      </c>
      <c t="s">
        <v>33</v>
      </c>
    </row>
    <row r="146" spans="1:5" ht="12.75">
      <c r="A146" s="36" t="s">
        <v>65</v>
      </c>
      <c r="E146" s="37" t="s">
        <v>62</v>
      </c>
    </row>
    <row r="147" spans="1:5" ht="25.5">
      <c r="A147" s="38" t="s">
        <v>66</v>
      </c>
      <c r="E147" s="39" t="s">
        <v>1677</v>
      </c>
    </row>
    <row r="148" spans="1:5" ht="102">
      <c r="A148" t="s">
        <v>67</v>
      </c>
      <c r="E148" s="37" t="s">
        <v>1362</v>
      </c>
    </row>
    <row r="149" spans="1:16" ht="38.25">
      <c r="A149" s="26" t="s">
        <v>59</v>
      </c>
      <c s="31" t="s">
        <v>113</v>
      </c>
      <c s="31" t="s">
        <v>1678</v>
      </c>
      <c s="26" t="s">
        <v>62</v>
      </c>
      <c s="32" t="s">
        <v>1679</v>
      </c>
      <c s="33" t="s">
        <v>971</v>
      </c>
      <c s="34">
        <v>10.89</v>
      </c>
      <c s="35">
        <v>0</v>
      </c>
      <c s="35">
        <f>ROUND(ROUND(H149,2)*ROUND(G149,3),2)</f>
      </c>
      <c r="O149">
        <f>(I149*21)/100</f>
      </c>
      <c t="s">
        <v>33</v>
      </c>
    </row>
    <row r="150" spans="1:5" ht="12.75">
      <c r="A150" s="36" t="s">
        <v>65</v>
      </c>
      <c r="E150" s="37" t="s">
        <v>62</v>
      </c>
    </row>
    <row r="151" spans="1:5" ht="25.5">
      <c r="A151" s="38" t="s">
        <v>66</v>
      </c>
      <c r="E151" s="39" t="s">
        <v>1680</v>
      </c>
    </row>
    <row r="152" spans="1:5" ht="102">
      <c r="A152" t="s">
        <v>67</v>
      </c>
      <c r="E152" s="37" t="s">
        <v>1362</v>
      </c>
    </row>
    <row r="153" spans="1:16" ht="38.25">
      <c r="A153" s="26" t="s">
        <v>59</v>
      </c>
      <c s="31" t="s">
        <v>116</v>
      </c>
      <c s="31" t="s">
        <v>1681</v>
      </c>
      <c s="26" t="s">
        <v>62</v>
      </c>
      <c s="32" t="s">
        <v>1682</v>
      </c>
      <c s="33" t="s">
        <v>971</v>
      </c>
      <c s="34">
        <v>46</v>
      </c>
      <c s="35">
        <v>0</v>
      </c>
      <c s="35">
        <f>ROUND(ROUND(H153,2)*ROUND(G153,3),2)</f>
      </c>
      <c r="O153">
        <f>(I153*21)/100</f>
      </c>
      <c t="s">
        <v>33</v>
      </c>
    </row>
    <row r="154" spans="1:5" ht="12.75">
      <c r="A154" s="36" t="s">
        <v>65</v>
      </c>
      <c r="E154" s="37" t="s">
        <v>62</v>
      </c>
    </row>
    <row r="155" spans="1:5" ht="51">
      <c r="A155" s="38" t="s">
        <v>66</v>
      </c>
      <c r="E155" s="39" t="s">
        <v>1683</v>
      </c>
    </row>
    <row r="156" spans="1:5" ht="102">
      <c r="A156" t="s">
        <v>67</v>
      </c>
      <c r="E156" s="37" t="s">
        <v>1362</v>
      </c>
    </row>
    <row r="157" spans="1:16" ht="25.5">
      <c r="A157" s="26" t="s">
        <v>59</v>
      </c>
      <c s="31" t="s">
        <v>119</v>
      </c>
      <c s="31" t="s">
        <v>1684</v>
      </c>
      <c s="26" t="s">
        <v>62</v>
      </c>
      <c s="32" t="s">
        <v>1685</v>
      </c>
      <c s="33" t="s">
        <v>971</v>
      </c>
      <c s="34">
        <v>32.287</v>
      </c>
      <c s="35">
        <v>0</v>
      </c>
      <c s="35">
        <f>ROUND(ROUND(H157,2)*ROUND(G157,3),2)</f>
      </c>
      <c r="O157">
        <f>(I157*21)/100</f>
      </c>
      <c t="s">
        <v>33</v>
      </c>
    </row>
    <row r="158" spans="1:5" ht="12.75">
      <c r="A158" s="36" t="s">
        <v>65</v>
      </c>
      <c r="E158" s="37" t="s">
        <v>62</v>
      </c>
    </row>
    <row r="159" spans="1:5" ht="25.5">
      <c r="A159" s="38" t="s">
        <v>66</v>
      </c>
      <c r="E159" s="39" t="s">
        <v>1686</v>
      </c>
    </row>
    <row r="160" spans="1:5" ht="102">
      <c r="A160" t="s">
        <v>67</v>
      </c>
      <c r="E160" s="37" t="s">
        <v>1362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1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0+O11+O52+O69+O78+O107</f>
      </c>
      <c t="s">
        <v>32</v>
      </c>
    </row>
    <row r="3" spans="1:16" ht="15" customHeight="1">
      <c r="A3" t="s">
        <v>12</v>
      </c>
      <c s="12" t="s">
        <v>14</v>
      </c>
      <c s="13" t="s">
        <v>15</v>
      </c>
      <c s="1"/>
      <c s="14" t="s">
        <v>16</v>
      </c>
      <c s="1"/>
      <c s="9"/>
      <c s="8" t="s">
        <v>1689</v>
      </c>
      <c s="43">
        <f>0+I11+I52+I69+I78+I107</f>
      </c>
      <c r="O3" t="s">
        <v>29</v>
      </c>
      <c t="s">
        <v>33</v>
      </c>
    </row>
    <row r="4" spans="1:16" ht="15" customHeight="1">
      <c r="A4" t="s">
        <v>17</v>
      </c>
      <c s="12" t="s">
        <v>18</v>
      </c>
      <c s="13" t="s">
        <v>1315</v>
      </c>
      <c s="1"/>
      <c s="14" t="s">
        <v>1316</v>
      </c>
      <c s="1"/>
      <c s="1"/>
      <c s="11"/>
      <c s="11"/>
      <c r="O4" t="s">
        <v>30</v>
      </c>
      <c t="s">
        <v>33</v>
      </c>
    </row>
    <row r="5" spans="1:16" ht="12.75" customHeight="1">
      <c r="A5" t="s">
        <v>21</v>
      </c>
      <c s="12" t="s">
        <v>18</v>
      </c>
      <c s="13" t="s">
        <v>1317</v>
      </c>
      <c s="1"/>
      <c s="14" t="s">
        <v>1318</v>
      </c>
      <c s="1"/>
      <c s="1"/>
      <c s="1"/>
      <c s="1"/>
      <c r="O5" t="s">
        <v>31</v>
      </c>
      <c t="s">
        <v>33</v>
      </c>
    </row>
    <row r="6" spans="1:9" ht="12.75" customHeight="1">
      <c r="A6" t="s">
        <v>24</v>
      </c>
      <c s="12" t="s">
        <v>18</v>
      </c>
      <c s="13" t="s">
        <v>1687</v>
      </c>
      <c s="1"/>
      <c s="14" t="s">
        <v>1688</v>
      </c>
      <c s="1"/>
      <c s="1"/>
      <c s="1"/>
      <c s="1"/>
    </row>
    <row r="7" spans="1:9" ht="12.75" customHeight="1">
      <c r="A7" t="s">
        <v>27</v>
      </c>
      <c s="16" t="s">
        <v>28</v>
      </c>
      <c s="17" t="s">
        <v>1689</v>
      </c>
      <c s="6"/>
      <c s="18" t="s">
        <v>1690</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52</v>
      </c>
      <c s="27"/>
      <c s="29" t="s">
        <v>1326</v>
      </c>
      <c s="27"/>
      <c s="27"/>
      <c s="27"/>
      <c s="30">
        <f>0+Q11</f>
      </c>
      <c r="O11">
        <f>0+R11</f>
      </c>
      <c r="Q11">
        <f>0+I12+I16+I20+I24+I28+I32+I36+I40+I44+I48</f>
      </c>
      <c>
        <f>0+O12+O16+O20+O24+O28+O32+O36+O40+O44+O48</f>
      </c>
    </row>
    <row r="12" spans="1:16" ht="12.75">
      <c r="A12" s="26" t="s">
        <v>59</v>
      </c>
      <c s="31" t="s">
        <v>39</v>
      </c>
      <c s="31" t="s">
        <v>1693</v>
      </c>
      <c s="26" t="s">
        <v>62</v>
      </c>
      <c s="32" t="s">
        <v>1694</v>
      </c>
      <c s="33" t="s">
        <v>216</v>
      </c>
      <c s="34">
        <v>428.641</v>
      </c>
      <c s="35">
        <v>0</v>
      </c>
      <c s="35">
        <f>ROUND(ROUND(H12,2)*ROUND(G12,3),2)</f>
      </c>
      <c r="O12">
        <f>(I12*21)/100</f>
      </c>
      <c t="s">
        <v>33</v>
      </c>
    </row>
    <row r="13" spans="1:5" ht="12.75">
      <c r="A13" s="36" t="s">
        <v>65</v>
      </c>
      <c r="E13" s="37" t="s">
        <v>62</v>
      </c>
    </row>
    <row r="14" spans="1:5" ht="51">
      <c r="A14" s="38" t="s">
        <v>66</v>
      </c>
      <c r="E14" s="39" t="s">
        <v>1695</v>
      </c>
    </row>
    <row r="15" spans="1:5" ht="318.75">
      <c r="A15" t="s">
        <v>67</v>
      </c>
      <c r="E15" s="37" t="s">
        <v>1696</v>
      </c>
    </row>
    <row r="16" spans="1:16" ht="12.75">
      <c r="A16" s="26" t="s">
        <v>59</v>
      </c>
      <c s="31" t="s">
        <v>33</v>
      </c>
      <c s="31" t="s">
        <v>1697</v>
      </c>
      <c s="26" t="s">
        <v>62</v>
      </c>
      <c s="32" t="s">
        <v>1698</v>
      </c>
      <c s="33" t="s">
        <v>216</v>
      </c>
      <c s="34">
        <v>155.531</v>
      </c>
      <c s="35">
        <v>0</v>
      </c>
      <c s="35">
        <f>ROUND(ROUND(H16,2)*ROUND(G16,3),2)</f>
      </c>
      <c r="O16">
        <f>(I16*21)/100</f>
      </c>
      <c t="s">
        <v>33</v>
      </c>
    </row>
    <row r="17" spans="1:5" ht="12.75">
      <c r="A17" s="36" t="s">
        <v>65</v>
      </c>
      <c r="E17" s="37" t="s">
        <v>62</v>
      </c>
    </row>
    <row r="18" spans="1:5" ht="293.25">
      <c r="A18" s="38" t="s">
        <v>66</v>
      </c>
      <c r="E18" s="39" t="s">
        <v>1699</v>
      </c>
    </row>
    <row r="19" spans="1:5" ht="318.75">
      <c r="A19" t="s">
        <v>67</v>
      </c>
      <c r="E19" s="37" t="s">
        <v>1696</v>
      </c>
    </row>
    <row r="20" spans="1:16" ht="12.75">
      <c r="A20" s="26" t="s">
        <v>59</v>
      </c>
      <c s="31" t="s">
        <v>32</v>
      </c>
      <c s="31" t="s">
        <v>1564</v>
      </c>
      <c s="26" t="s">
        <v>62</v>
      </c>
      <c s="32" t="s">
        <v>1565</v>
      </c>
      <c s="33" t="s">
        <v>216</v>
      </c>
      <c s="34">
        <v>584.172</v>
      </c>
      <c s="35">
        <v>0</v>
      </c>
      <c s="35">
        <f>ROUND(ROUND(H20,2)*ROUND(G20,3),2)</f>
      </c>
      <c r="O20">
        <f>(I20*21)/100</f>
      </c>
      <c t="s">
        <v>33</v>
      </c>
    </row>
    <row r="21" spans="1:5" ht="12.75">
      <c r="A21" s="36" t="s">
        <v>65</v>
      </c>
      <c r="E21" s="37" t="s">
        <v>62</v>
      </c>
    </row>
    <row r="22" spans="1:5" ht="38.25">
      <c r="A22" s="38" t="s">
        <v>66</v>
      </c>
      <c r="E22" s="39" t="s">
        <v>1700</v>
      </c>
    </row>
    <row r="23" spans="1:5" ht="191.25">
      <c r="A23" t="s">
        <v>67</v>
      </c>
      <c r="E23" s="37" t="s">
        <v>1567</v>
      </c>
    </row>
    <row r="24" spans="1:16" ht="12.75">
      <c r="A24" s="26" t="s">
        <v>59</v>
      </c>
      <c s="31" t="s">
        <v>43</v>
      </c>
      <c s="31" t="s">
        <v>1701</v>
      </c>
      <c s="26" t="s">
        <v>62</v>
      </c>
      <c s="32" t="s">
        <v>1702</v>
      </c>
      <c s="33" t="s">
        <v>216</v>
      </c>
      <c s="34">
        <v>237.624</v>
      </c>
      <c s="35">
        <v>0</v>
      </c>
      <c s="35">
        <f>ROUND(ROUND(H24,2)*ROUND(G24,3),2)</f>
      </c>
      <c r="O24">
        <f>(I24*21)/100</f>
      </c>
      <c t="s">
        <v>33</v>
      </c>
    </row>
    <row r="25" spans="1:5" ht="12.75">
      <c r="A25" s="36" t="s">
        <v>65</v>
      </c>
      <c r="E25" s="37" t="s">
        <v>62</v>
      </c>
    </row>
    <row r="26" spans="1:5" ht="114.75">
      <c r="A26" s="38" t="s">
        <v>66</v>
      </c>
      <c r="E26" s="39" t="s">
        <v>1703</v>
      </c>
    </row>
    <row r="27" spans="1:5" ht="229.5">
      <c r="A27" t="s">
        <v>67</v>
      </c>
      <c r="E27" s="37" t="s">
        <v>1704</v>
      </c>
    </row>
    <row r="28" spans="1:16" ht="12.75">
      <c r="A28" s="26" t="s">
        <v>59</v>
      </c>
      <c s="31" t="s">
        <v>45</v>
      </c>
      <c s="31" t="s">
        <v>1705</v>
      </c>
      <c s="26" t="s">
        <v>62</v>
      </c>
      <c s="32" t="s">
        <v>1706</v>
      </c>
      <c s="33" t="s">
        <v>225</v>
      </c>
      <c s="34">
        <v>194.837</v>
      </c>
      <c s="35">
        <v>0</v>
      </c>
      <c s="35">
        <f>ROUND(ROUND(H28,2)*ROUND(G28,3),2)</f>
      </c>
      <c r="O28">
        <f>(I28*21)/100</f>
      </c>
      <c t="s">
        <v>33</v>
      </c>
    </row>
    <row r="29" spans="1:5" ht="12.75">
      <c r="A29" s="36" t="s">
        <v>65</v>
      </c>
      <c r="E29" s="37" t="s">
        <v>62</v>
      </c>
    </row>
    <row r="30" spans="1:5" ht="51">
      <c r="A30" s="38" t="s">
        <v>66</v>
      </c>
      <c r="E30" s="39" t="s">
        <v>1707</v>
      </c>
    </row>
    <row r="31" spans="1:5" ht="38.25">
      <c r="A31" t="s">
        <v>67</v>
      </c>
      <c r="E31" s="37" t="s">
        <v>1708</v>
      </c>
    </row>
    <row r="32" spans="1:16" ht="12.75">
      <c r="A32" s="26" t="s">
        <v>59</v>
      </c>
      <c s="31" t="s">
        <v>47</v>
      </c>
      <c s="31" t="s">
        <v>1709</v>
      </c>
      <c s="26" t="s">
        <v>62</v>
      </c>
      <c s="32" t="s">
        <v>1710</v>
      </c>
      <c s="33" t="s">
        <v>225</v>
      </c>
      <c s="34">
        <v>194.837</v>
      </c>
      <c s="35">
        <v>0</v>
      </c>
      <c s="35">
        <f>ROUND(ROUND(H32,2)*ROUND(G32,3),2)</f>
      </c>
      <c r="O32">
        <f>(I32*21)/100</f>
      </c>
      <c t="s">
        <v>33</v>
      </c>
    </row>
    <row r="33" spans="1:5" ht="12.75">
      <c r="A33" s="36" t="s">
        <v>65</v>
      </c>
      <c r="E33" s="37" t="s">
        <v>62</v>
      </c>
    </row>
    <row r="34" spans="1:5" ht="51">
      <c r="A34" s="38" t="s">
        <v>66</v>
      </c>
      <c r="E34" s="39" t="s">
        <v>1707</v>
      </c>
    </row>
    <row r="35" spans="1:5" ht="25.5">
      <c r="A35" t="s">
        <v>67</v>
      </c>
      <c r="E35" s="37" t="s">
        <v>1711</v>
      </c>
    </row>
    <row r="36" spans="1:16" ht="12.75">
      <c r="A36" s="26" t="s">
        <v>59</v>
      </c>
      <c s="31" t="s">
        <v>201</v>
      </c>
      <c s="31" t="s">
        <v>1712</v>
      </c>
      <c s="26" t="s">
        <v>62</v>
      </c>
      <c s="32" t="s">
        <v>1713</v>
      </c>
      <c s="33" t="s">
        <v>225</v>
      </c>
      <c s="34">
        <v>194.837</v>
      </c>
      <c s="35">
        <v>0</v>
      </c>
      <c s="35">
        <f>ROUND(ROUND(H36,2)*ROUND(G36,3),2)</f>
      </c>
      <c r="O36">
        <f>(I36*21)/100</f>
      </c>
      <c t="s">
        <v>33</v>
      </c>
    </row>
    <row r="37" spans="1:5" ht="12.75">
      <c r="A37" s="36" t="s">
        <v>65</v>
      </c>
      <c r="E37" s="37" t="s">
        <v>62</v>
      </c>
    </row>
    <row r="38" spans="1:5" ht="51">
      <c r="A38" s="38" t="s">
        <v>66</v>
      </c>
      <c r="E38" s="39" t="s">
        <v>1707</v>
      </c>
    </row>
    <row r="39" spans="1:5" ht="38.25">
      <c r="A39" t="s">
        <v>67</v>
      </c>
      <c r="E39" s="37" t="s">
        <v>1714</v>
      </c>
    </row>
    <row r="40" spans="1:16" ht="12.75">
      <c r="A40" s="26" t="s">
        <v>59</v>
      </c>
      <c s="31" t="s">
        <v>226</v>
      </c>
      <c s="31" t="s">
        <v>1715</v>
      </c>
      <c s="26" t="s">
        <v>62</v>
      </c>
      <c s="32" t="s">
        <v>1716</v>
      </c>
      <c s="33" t="s">
        <v>216</v>
      </c>
      <c s="34">
        <v>1.948</v>
      </c>
      <c s="35">
        <v>0</v>
      </c>
      <c s="35">
        <f>ROUND(ROUND(H40,2)*ROUND(G40,3),2)</f>
      </c>
      <c r="O40">
        <f>(I40*21)/100</f>
      </c>
      <c t="s">
        <v>33</v>
      </c>
    </row>
    <row r="41" spans="1:5" ht="12.75">
      <c r="A41" s="36" t="s">
        <v>65</v>
      </c>
      <c r="E41" s="37" t="s">
        <v>62</v>
      </c>
    </row>
    <row r="42" spans="1:5" ht="51">
      <c r="A42" s="38" t="s">
        <v>66</v>
      </c>
      <c r="E42" s="39" t="s">
        <v>1717</v>
      </c>
    </row>
    <row r="43" spans="1:5" ht="38.25">
      <c r="A43" t="s">
        <v>67</v>
      </c>
      <c r="E43" s="37" t="s">
        <v>1718</v>
      </c>
    </row>
    <row r="44" spans="1:16" ht="25.5">
      <c r="A44" s="26" t="s">
        <v>59</v>
      </c>
      <c s="31" t="s">
        <v>50</v>
      </c>
      <c s="31" t="s">
        <v>1719</v>
      </c>
      <c s="26" t="s">
        <v>62</v>
      </c>
      <c s="32" t="s">
        <v>1720</v>
      </c>
      <c s="33" t="s">
        <v>216</v>
      </c>
      <c s="34">
        <v>155.458</v>
      </c>
      <c s="35">
        <v>0</v>
      </c>
      <c s="35">
        <f>ROUND(ROUND(H44,2)*ROUND(G44,3),2)</f>
      </c>
      <c r="O44">
        <f>(I44*21)/100</f>
      </c>
      <c t="s">
        <v>33</v>
      </c>
    </row>
    <row r="45" spans="1:5" ht="12.75">
      <c r="A45" s="36" t="s">
        <v>65</v>
      </c>
      <c r="E45" s="37" t="s">
        <v>62</v>
      </c>
    </row>
    <row r="46" spans="1:5" ht="76.5">
      <c r="A46" s="38" t="s">
        <v>66</v>
      </c>
      <c r="E46" s="39" t="s">
        <v>1721</v>
      </c>
    </row>
    <row r="47" spans="1:5" ht="293.25">
      <c r="A47" t="s">
        <v>67</v>
      </c>
      <c r="E47" s="37" t="s">
        <v>1722</v>
      </c>
    </row>
    <row r="48" spans="1:16" ht="25.5">
      <c r="A48" s="26" t="s">
        <v>59</v>
      </c>
      <c s="31" t="s">
        <v>52</v>
      </c>
      <c s="31" t="s">
        <v>1723</v>
      </c>
      <c s="26" t="s">
        <v>62</v>
      </c>
      <c s="32" t="s">
        <v>1724</v>
      </c>
      <c s="33" t="s">
        <v>216</v>
      </c>
      <c s="34">
        <v>19.484</v>
      </c>
      <c s="35">
        <v>0</v>
      </c>
      <c s="35">
        <f>ROUND(ROUND(H48,2)*ROUND(G48,3),2)</f>
      </c>
      <c r="O48">
        <f>(I48*21)/100</f>
      </c>
      <c t="s">
        <v>33</v>
      </c>
    </row>
    <row r="49" spans="1:5" ht="12.75">
      <c r="A49" s="36" t="s">
        <v>65</v>
      </c>
      <c r="E49" s="37" t="s">
        <v>62</v>
      </c>
    </row>
    <row r="50" spans="1:5" ht="51">
      <c r="A50" s="38" t="s">
        <v>66</v>
      </c>
      <c r="E50" s="39" t="s">
        <v>1725</v>
      </c>
    </row>
    <row r="51" spans="1:5" ht="12.75">
      <c r="A51" t="s">
        <v>67</v>
      </c>
      <c r="E51" s="37" t="s">
        <v>1726</v>
      </c>
    </row>
    <row r="52" spans="1:18" ht="12.75" customHeight="1">
      <c r="A52" s="6" t="s">
        <v>56</v>
      </c>
      <c s="6"/>
      <c s="41" t="s">
        <v>107</v>
      </c>
      <c s="6"/>
      <c s="29" t="s">
        <v>1727</v>
      </c>
      <c s="6"/>
      <c s="6"/>
      <c s="6"/>
      <c s="42">
        <f>0+Q52</f>
      </c>
      <c r="O52">
        <f>0+R52</f>
      </c>
      <c r="Q52">
        <f>0+I53+I57+I61+I65</f>
      </c>
      <c>
        <f>0+O53+O57+O61+O65</f>
      </c>
    </row>
    <row r="53" spans="1:16" ht="12.75">
      <c r="A53" s="26" t="s">
        <v>59</v>
      </c>
      <c s="31" t="s">
        <v>231</v>
      </c>
      <c s="31" t="s">
        <v>1728</v>
      </c>
      <c s="26" t="s">
        <v>62</v>
      </c>
      <c s="32" t="s">
        <v>1729</v>
      </c>
      <c s="33" t="s">
        <v>1647</v>
      </c>
      <c s="34">
        <v>93</v>
      </c>
      <c s="35">
        <v>0</v>
      </c>
      <c s="35">
        <f>ROUND(ROUND(H53,2)*ROUND(G53,3),2)</f>
      </c>
      <c r="O53">
        <f>(I53*21)/100</f>
      </c>
      <c t="s">
        <v>33</v>
      </c>
    </row>
    <row r="54" spans="1:5" ht="12.75">
      <c r="A54" s="36" t="s">
        <v>65</v>
      </c>
      <c r="E54" s="37" t="s">
        <v>62</v>
      </c>
    </row>
    <row r="55" spans="1:5" ht="127.5">
      <c r="A55" s="38" t="s">
        <v>66</v>
      </c>
      <c r="E55" s="39" t="s">
        <v>1730</v>
      </c>
    </row>
    <row r="56" spans="1:5" ht="38.25">
      <c r="A56" t="s">
        <v>67</v>
      </c>
      <c r="E56" s="37" t="s">
        <v>1731</v>
      </c>
    </row>
    <row r="57" spans="1:16" ht="12.75">
      <c r="A57" s="26" t="s">
        <v>59</v>
      </c>
      <c s="31" t="s">
        <v>234</v>
      </c>
      <c s="31" t="s">
        <v>1732</v>
      </c>
      <c s="26" t="s">
        <v>62</v>
      </c>
      <c s="32" t="s">
        <v>1733</v>
      </c>
      <c s="33" t="s">
        <v>1647</v>
      </c>
      <c s="34">
        <v>16.2</v>
      </c>
      <c s="35">
        <v>0</v>
      </c>
      <c s="35">
        <f>ROUND(ROUND(H57,2)*ROUND(G57,3),2)</f>
      </c>
      <c r="O57">
        <f>(I57*21)/100</f>
      </c>
      <c t="s">
        <v>33</v>
      </c>
    </row>
    <row r="58" spans="1:5" ht="12.75">
      <c r="A58" s="36" t="s">
        <v>65</v>
      </c>
      <c r="E58" s="37" t="s">
        <v>62</v>
      </c>
    </row>
    <row r="59" spans="1:5" ht="76.5">
      <c r="A59" s="38" t="s">
        <v>66</v>
      </c>
      <c r="E59" s="39" t="s">
        <v>1734</v>
      </c>
    </row>
    <row r="60" spans="1:5" ht="38.25">
      <c r="A60" t="s">
        <v>67</v>
      </c>
      <c r="E60" s="37" t="s">
        <v>1731</v>
      </c>
    </row>
    <row r="61" spans="1:16" ht="12.75">
      <c r="A61" s="26" t="s">
        <v>59</v>
      </c>
      <c s="31" t="s">
        <v>237</v>
      </c>
      <c s="31" t="s">
        <v>1735</v>
      </c>
      <c s="26" t="s">
        <v>62</v>
      </c>
      <c s="32" t="s">
        <v>1736</v>
      </c>
      <c s="33" t="s">
        <v>1647</v>
      </c>
      <c s="34">
        <v>36.3</v>
      </c>
      <c s="35">
        <v>0</v>
      </c>
      <c s="35">
        <f>ROUND(ROUND(H61,2)*ROUND(G61,3),2)</f>
      </c>
      <c r="O61">
        <f>(I61*21)/100</f>
      </c>
      <c t="s">
        <v>33</v>
      </c>
    </row>
    <row r="62" spans="1:5" ht="12.75">
      <c r="A62" s="36" t="s">
        <v>65</v>
      </c>
      <c r="E62" s="37" t="s">
        <v>62</v>
      </c>
    </row>
    <row r="63" spans="1:5" ht="76.5">
      <c r="A63" s="38" t="s">
        <v>66</v>
      </c>
      <c r="E63" s="39" t="s">
        <v>1737</v>
      </c>
    </row>
    <row r="64" spans="1:5" ht="38.25">
      <c r="A64" t="s">
        <v>67</v>
      </c>
      <c r="E64" s="37" t="s">
        <v>1731</v>
      </c>
    </row>
    <row r="65" spans="1:16" ht="12.75">
      <c r="A65" s="26" t="s">
        <v>59</v>
      </c>
      <c s="31" t="s">
        <v>240</v>
      </c>
      <c s="31" t="s">
        <v>1738</v>
      </c>
      <c s="26" t="s">
        <v>62</v>
      </c>
      <c s="32" t="s">
        <v>1739</v>
      </c>
      <c s="33" t="s">
        <v>1647</v>
      </c>
      <c s="34">
        <v>376.26</v>
      </c>
      <c s="35">
        <v>0</v>
      </c>
      <c s="35">
        <f>ROUND(ROUND(H65,2)*ROUND(G65,3),2)</f>
      </c>
      <c r="O65">
        <f>(I65*21)/100</f>
      </c>
      <c t="s">
        <v>33</v>
      </c>
    </row>
    <row r="66" spans="1:5" ht="12.75">
      <c r="A66" s="36" t="s">
        <v>65</v>
      </c>
      <c r="E66" s="37" t="s">
        <v>62</v>
      </c>
    </row>
    <row r="67" spans="1:5" ht="331.5">
      <c r="A67" s="38" t="s">
        <v>66</v>
      </c>
      <c r="E67" s="39" t="s">
        <v>1740</v>
      </c>
    </row>
    <row r="68" spans="1:5" ht="38.25">
      <c r="A68" t="s">
        <v>67</v>
      </c>
      <c r="E68" s="37" t="s">
        <v>1731</v>
      </c>
    </row>
    <row r="69" spans="1:18" ht="12.75" customHeight="1">
      <c r="A69" s="6" t="s">
        <v>56</v>
      </c>
      <c s="6"/>
      <c s="41" t="s">
        <v>137</v>
      </c>
      <c s="6"/>
      <c s="29" t="s">
        <v>1375</v>
      </c>
      <c s="6"/>
      <c s="6"/>
      <c s="6"/>
      <c s="42">
        <f>0+Q69</f>
      </c>
      <c r="O69">
        <f>0+R69</f>
      </c>
      <c r="Q69">
        <f>0+I70+I74</f>
      </c>
      <c>
        <f>0+O70+O74</f>
      </c>
    </row>
    <row r="70" spans="1:16" ht="12.75">
      <c r="A70" s="26" t="s">
        <v>59</v>
      </c>
      <c s="31" t="s">
        <v>243</v>
      </c>
      <c s="31" t="s">
        <v>1741</v>
      </c>
      <c s="26" t="s">
        <v>62</v>
      </c>
      <c s="32" t="s">
        <v>1742</v>
      </c>
      <c s="33" t="s">
        <v>216</v>
      </c>
      <c s="34">
        <v>7.383</v>
      </c>
      <c s="35">
        <v>0</v>
      </c>
      <c s="35">
        <f>ROUND(ROUND(H70,2)*ROUND(G70,3),2)</f>
      </c>
      <c r="O70">
        <f>(I70*21)/100</f>
      </c>
      <c t="s">
        <v>33</v>
      </c>
    </row>
    <row r="71" spans="1:5" ht="12.75">
      <c r="A71" s="36" t="s">
        <v>65</v>
      </c>
      <c r="E71" s="37" t="s">
        <v>62</v>
      </c>
    </row>
    <row r="72" spans="1:5" ht="293.25">
      <c r="A72" s="38" t="s">
        <v>66</v>
      </c>
      <c r="E72" s="39" t="s">
        <v>1743</v>
      </c>
    </row>
    <row r="73" spans="1:5" ht="369.75">
      <c r="A73" t="s">
        <v>67</v>
      </c>
      <c r="E73" s="37" t="s">
        <v>1744</v>
      </c>
    </row>
    <row r="74" spans="1:16" ht="12.75">
      <c r="A74" s="26" t="s">
        <v>59</v>
      </c>
      <c s="31" t="s">
        <v>246</v>
      </c>
      <c s="31" t="s">
        <v>1745</v>
      </c>
      <c s="26" t="s">
        <v>62</v>
      </c>
      <c s="32" t="s">
        <v>1746</v>
      </c>
      <c s="33" t="s">
        <v>216</v>
      </c>
      <c s="34">
        <v>7.383</v>
      </c>
      <c s="35">
        <v>0</v>
      </c>
      <c s="35">
        <f>ROUND(ROUND(H74,2)*ROUND(G74,3),2)</f>
      </c>
      <c r="O74">
        <f>(I74*21)/100</f>
      </c>
      <c t="s">
        <v>33</v>
      </c>
    </row>
    <row r="75" spans="1:5" ht="12.75">
      <c r="A75" s="36" t="s">
        <v>65</v>
      </c>
      <c r="E75" s="37" t="s">
        <v>62</v>
      </c>
    </row>
    <row r="76" spans="1:5" ht="293.25">
      <c r="A76" s="38" t="s">
        <v>66</v>
      </c>
      <c r="E76" s="39" t="s">
        <v>1747</v>
      </c>
    </row>
    <row r="77" spans="1:5" ht="38.25">
      <c r="A77" t="s">
        <v>67</v>
      </c>
      <c r="E77" s="37" t="s">
        <v>1587</v>
      </c>
    </row>
    <row r="78" spans="1:18" ht="12.75" customHeight="1">
      <c r="A78" s="6" t="s">
        <v>56</v>
      </c>
      <c s="6"/>
      <c s="41" t="s">
        <v>617</v>
      </c>
      <c s="6"/>
      <c s="29" t="s">
        <v>1381</v>
      </c>
      <c s="6"/>
      <c s="6"/>
      <c s="6"/>
      <c s="42">
        <f>0+Q78</f>
      </c>
      <c r="O78">
        <f>0+R78</f>
      </c>
      <c r="Q78">
        <f>0+I79+I83+I87+I91+I95+I99+I103</f>
      </c>
      <c>
        <f>0+O79+O83+O87+O91+O95+O99+O103</f>
      </c>
    </row>
    <row r="79" spans="1:16" ht="12.75">
      <c r="A79" s="26" t="s">
        <v>59</v>
      </c>
      <c s="31" t="s">
        <v>60</v>
      </c>
      <c s="31" t="s">
        <v>1748</v>
      </c>
      <c s="26" t="s">
        <v>62</v>
      </c>
      <c s="32" t="s">
        <v>1749</v>
      </c>
      <c s="33" t="s">
        <v>449</v>
      </c>
      <c s="34">
        <v>3</v>
      </c>
      <c s="35">
        <v>0</v>
      </c>
      <c s="35">
        <f>ROUND(ROUND(H79,2)*ROUND(G79,3),2)</f>
      </c>
      <c r="O79">
        <f>(I79*21)/100</f>
      </c>
      <c t="s">
        <v>33</v>
      </c>
    </row>
    <row r="80" spans="1:5" ht="12.75">
      <c r="A80" s="36" t="s">
        <v>65</v>
      </c>
      <c r="E80" s="37" t="s">
        <v>62</v>
      </c>
    </row>
    <row r="81" spans="1:5" ht="102">
      <c r="A81" s="38" t="s">
        <v>66</v>
      </c>
      <c r="E81" s="39" t="s">
        <v>1750</v>
      </c>
    </row>
    <row r="82" spans="1:5" ht="242.25">
      <c r="A82" t="s">
        <v>67</v>
      </c>
      <c r="E82" s="37" t="s">
        <v>1751</v>
      </c>
    </row>
    <row r="83" spans="1:16" ht="12.75">
      <c r="A83" s="26" t="s">
        <v>59</v>
      </c>
      <c s="31" t="s">
        <v>68</v>
      </c>
      <c s="31" t="s">
        <v>1752</v>
      </c>
      <c s="26" t="s">
        <v>62</v>
      </c>
      <c s="32" t="s">
        <v>1753</v>
      </c>
      <c s="33" t="s">
        <v>449</v>
      </c>
      <c s="34">
        <v>10</v>
      </c>
      <c s="35">
        <v>0</v>
      </c>
      <c s="35">
        <f>ROUND(ROUND(H83,2)*ROUND(G83,3),2)</f>
      </c>
      <c r="O83">
        <f>(I83*21)/100</f>
      </c>
      <c t="s">
        <v>33</v>
      </c>
    </row>
    <row r="84" spans="1:5" ht="12.75">
      <c r="A84" s="36" t="s">
        <v>65</v>
      </c>
      <c r="E84" s="37" t="s">
        <v>62</v>
      </c>
    </row>
    <row r="85" spans="1:5" ht="114.75">
      <c r="A85" s="38" t="s">
        <v>66</v>
      </c>
      <c r="E85" s="39" t="s">
        <v>1754</v>
      </c>
    </row>
    <row r="86" spans="1:5" ht="242.25">
      <c r="A86" t="s">
        <v>67</v>
      </c>
      <c r="E86" s="37" t="s">
        <v>1751</v>
      </c>
    </row>
    <row r="87" spans="1:16" ht="12.75">
      <c r="A87" s="26" t="s">
        <v>59</v>
      </c>
      <c s="31" t="s">
        <v>72</v>
      </c>
      <c s="31" t="s">
        <v>1755</v>
      </c>
      <c s="26" t="s">
        <v>62</v>
      </c>
      <c s="32" t="s">
        <v>1756</v>
      </c>
      <c s="33" t="s">
        <v>449</v>
      </c>
      <c s="34">
        <v>7</v>
      </c>
      <c s="35">
        <v>0</v>
      </c>
      <c s="35">
        <f>ROUND(ROUND(H87,2)*ROUND(G87,3),2)</f>
      </c>
      <c r="O87">
        <f>(I87*21)/100</f>
      </c>
      <c t="s">
        <v>33</v>
      </c>
    </row>
    <row r="88" spans="1:5" ht="12.75">
      <c r="A88" s="36" t="s">
        <v>65</v>
      </c>
      <c r="E88" s="37" t="s">
        <v>62</v>
      </c>
    </row>
    <row r="89" spans="1:5" ht="102">
      <c r="A89" s="38" t="s">
        <v>66</v>
      </c>
      <c r="E89" s="39" t="s">
        <v>1757</v>
      </c>
    </row>
    <row r="90" spans="1:5" ht="242.25">
      <c r="A90" t="s">
        <v>67</v>
      </c>
      <c r="E90" s="37" t="s">
        <v>1751</v>
      </c>
    </row>
    <row r="91" spans="1:16" ht="12.75">
      <c r="A91" s="26" t="s">
        <v>59</v>
      </c>
      <c s="31" t="s">
        <v>75</v>
      </c>
      <c s="31" t="s">
        <v>1758</v>
      </c>
      <c s="26" t="s">
        <v>62</v>
      </c>
      <c s="32" t="s">
        <v>1759</v>
      </c>
      <c s="33" t="s">
        <v>449</v>
      </c>
      <c s="34">
        <v>12</v>
      </c>
      <c s="35">
        <v>0</v>
      </c>
      <c s="35">
        <f>ROUND(ROUND(H91,2)*ROUND(G91,3),2)</f>
      </c>
      <c r="O91">
        <f>(I91*21)/100</f>
      </c>
      <c t="s">
        <v>33</v>
      </c>
    </row>
    <row r="92" spans="1:5" ht="12.75">
      <c r="A92" s="36" t="s">
        <v>65</v>
      </c>
      <c r="E92" s="37" t="s">
        <v>62</v>
      </c>
    </row>
    <row r="93" spans="1:5" ht="38.25">
      <c r="A93" s="38" t="s">
        <v>66</v>
      </c>
      <c r="E93" s="39" t="s">
        <v>1760</v>
      </c>
    </row>
    <row r="94" spans="1:5" ht="12.75">
      <c r="A94" t="s">
        <v>67</v>
      </c>
      <c r="E94" s="37" t="s">
        <v>1761</v>
      </c>
    </row>
    <row r="95" spans="1:16" ht="12.75">
      <c r="A95" s="26" t="s">
        <v>59</v>
      </c>
      <c s="31" t="s">
        <v>78</v>
      </c>
      <c s="31" t="s">
        <v>1762</v>
      </c>
      <c s="26" t="s">
        <v>62</v>
      </c>
      <c s="32" t="s">
        <v>1763</v>
      </c>
      <c s="33" t="s">
        <v>449</v>
      </c>
      <c s="34">
        <v>7</v>
      </c>
      <c s="35">
        <v>0</v>
      </c>
      <c s="35">
        <f>ROUND(ROUND(H95,2)*ROUND(G95,3),2)</f>
      </c>
      <c r="O95">
        <f>(I95*21)/100</f>
      </c>
      <c t="s">
        <v>33</v>
      </c>
    </row>
    <row r="96" spans="1:5" ht="12.75">
      <c r="A96" s="36" t="s">
        <v>65</v>
      </c>
      <c r="E96" s="37" t="s">
        <v>62</v>
      </c>
    </row>
    <row r="97" spans="1:5" ht="38.25">
      <c r="A97" s="38" t="s">
        <v>66</v>
      </c>
      <c r="E97" s="39" t="s">
        <v>1764</v>
      </c>
    </row>
    <row r="98" spans="1:5" ht="12.75">
      <c r="A98" t="s">
        <v>67</v>
      </c>
      <c r="E98" s="37" t="s">
        <v>1761</v>
      </c>
    </row>
    <row r="99" spans="1:16" ht="12.75">
      <c r="A99" s="26" t="s">
        <v>59</v>
      </c>
      <c s="31" t="s">
        <v>82</v>
      </c>
      <c s="31" t="s">
        <v>1765</v>
      </c>
      <c s="26" t="s">
        <v>62</v>
      </c>
      <c s="32" t="s">
        <v>1766</v>
      </c>
      <c s="33" t="s">
        <v>449</v>
      </c>
      <c s="34">
        <v>1</v>
      </c>
      <c s="35">
        <v>0</v>
      </c>
      <c s="35">
        <f>ROUND(ROUND(H99,2)*ROUND(G99,3),2)</f>
      </c>
      <c r="O99">
        <f>(I99*21)/100</f>
      </c>
      <c t="s">
        <v>33</v>
      </c>
    </row>
    <row r="100" spans="1:5" ht="12.75">
      <c r="A100" s="36" t="s">
        <v>65</v>
      </c>
      <c r="E100" s="37" t="s">
        <v>62</v>
      </c>
    </row>
    <row r="101" spans="1:5" ht="63.75">
      <c r="A101" s="38" t="s">
        <v>66</v>
      </c>
      <c r="E101" s="39" t="s">
        <v>1767</v>
      </c>
    </row>
    <row r="102" spans="1:5" ht="12.75">
      <c r="A102" t="s">
        <v>67</v>
      </c>
      <c r="E102" s="37" t="s">
        <v>1761</v>
      </c>
    </row>
    <row r="103" spans="1:16" ht="12.75">
      <c r="A103" s="26" t="s">
        <v>59</v>
      </c>
      <c s="31" t="s">
        <v>85</v>
      </c>
      <c s="31" t="s">
        <v>1768</v>
      </c>
      <c s="26" t="s">
        <v>62</v>
      </c>
      <c s="32" t="s">
        <v>1769</v>
      </c>
      <c s="33" t="s">
        <v>216</v>
      </c>
      <c s="34">
        <v>41.381</v>
      </c>
      <c s="35">
        <v>0</v>
      </c>
      <c s="35">
        <f>ROUND(ROUND(H103,2)*ROUND(G103,3),2)</f>
      </c>
      <c r="O103">
        <f>(I103*21)/100</f>
      </c>
      <c t="s">
        <v>33</v>
      </c>
    </row>
    <row r="104" spans="1:5" ht="12.75">
      <c r="A104" s="36" t="s">
        <v>65</v>
      </c>
      <c r="E104" s="37" t="s">
        <v>62</v>
      </c>
    </row>
    <row r="105" spans="1:5" ht="318.75">
      <c r="A105" s="38" t="s">
        <v>66</v>
      </c>
      <c r="E105" s="39" t="s">
        <v>1770</v>
      </c>
    </row>
    <row r="106" spans="1:5" ht="369.75">
      <c r="A106" t="s">
        <v>67</v>
      </c>
      <c r="E106" s="37" t="s">
        <v>1744</v>
      </c>
    </row>
    <row r="107" spans="1:18" ht="12.75" customHeight="1">
      <c r="A107" s="6" t="s">
        <v>56</v>
      </c>
      <c s="6"/>
      <c s="41" t="s">
        <v>967</v>
      </c>
      <c s="6"/>
      <c s="29" t="s">
        <v>1675</v>
      </c>
      <c s="6"/>
      <c s="6"/>
      <c s="6"/>
      <c s="42">
        <f>0+Q107</f>
      </c>
      <c r="O107">
        <f>0+R107</f>
      </c>
      <c r="Q107">
        <f>0+I108</f>
      </c>
      <c>
        <f>0+O108</f>
      </c>
    </row>
    <row r="108" spans="1:16" ht="25.5">
      <c r="A108" s="26" t="s">
        <v>59</v>
      </c>
      <c s="31" t="s">
        <v>88</v>
      </c>
      <c s="31" t="s">
        <v>1358</v>
      </c>
      <c s="26" t="s">
        <v>62</v>
      </c>
      <c s="32" t="s">
        <v>1771</v>
      </c>
      <c s="33" t="s">
        <v>971</v>
      </c>
      <c s="34">
        <v>1109.927</v>
      </c>
      <c s="35">
        <v>0</v>
      </c>
      <c s="35">
        <f>ROUND(ROUND(H108,2)*ROUND(G108,3),2)</f>
      </c>
      <c r="O108">
        <f>(I108*21)/100</f>
      </c>
      <c t="s">
        <v>33</v>
      </c>
    </row>
    <row r="109" spans="1:5" ht="12.75">
      <c r="A109" s="36" t="s">
        <v>65</v>
      </c>
      <c r="E109" s="37" t="s">
        <v>62</v>
      </c>
    </row>
    <row r="110" spans="1:5" ht="38.25">
      <c r="A110" s="38" t="s">
        <v>66</v>
      </c>
      <c r="E110" s="39" t="s">
        <v>1772</v>
      </c>
    </row>
    <row r="111" spans="1:5" ht="153">
      <c r="A111" t="s">
        <v>67</v>
      </c>
      <c r="E111" s="37" t="s">
        <v>1773</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20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0+O11+O28+O73+O78+O87+O104+O109+O138+O155+O180+O189+O198</f>
      </c>
      <c t="s">
        <v>32</v>
      </c>
    </row>
    <row r="3" spans="1:16" ht="15" customHeight="1">
      <c r="A3" t="s">
        <v>12</v>
      </c>
      <c s="12" t="s">
        <v>14</v>
      </c>
      <c s="13" t="s">
        <v>15</v>
      </c>
      <c s="1"/>
      <c s="14" t="s">
        <v>16</v>
      </c>
      <c s="1"/>
      <c s="9"/>
      <c s="8" t="s">
        <v>1778</v>
      </c>
      <c s="43">
        <f>0+I11+I28+I73+I78+I87+I104+I109+I138+I155+I180+I189+I198</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1776</v>
      </c>
      <c s="1"/>
      <c s="14" t="s">
        <v>1777</v>
      </c>
      <c s="1"/>
      <c s="1"/>
      <c s="1"/>
      <c s="1"/>
    </row>
    <row r="7" spans="1:9" ht="12.75" customHeight="1">
      <c r="A7" t="s">
        <v>27</v>
      </c>
      <c s="16" t="s">
        <v>28</v>
      </c>
      <c s="17" t="s">
        <v>1778</v>
      </c>
      <c s="6"/>
      <c s="18" t="s">
        <v>1779</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1783</v>
      </c>
      <c s="27"/>
      <c s="29" t="s">
        <v>1326</v>
      </c>
      <c s="27"/>
      <c s="27"/>
      <c s="27"/>
      <c s="30">
        <f>0+Q11</f>
      </c>
      <c r="O11">
        <f>0+R11</f>
      </c>
      <c r="Q11">
        <f>0+I12+I16+I20+I24</f>
      </c>
      <c>
        <f>0+O12+O16+O20+O24</f>
      </c>
    </row>
    <row r="12" spans="1:16" ht="25.5">
      <c r="A12" s="26" t="s">
        <v>59</v>
      </c>
      <c s="31" t="s">
        <v>39</v>
      </c>
      <c s="31" t="s">
        <v>1784</v>
      </c>
      <c s="26" t="s">
        <v>62</v>
      </c>
      <c s="32" t="s">
        <v>1785</v>
      </c>
      <c s="33" t="s">
        <v>216</v>
      </c>
      <c s="34">
        <v>15.155</v>
      </c>
      <c s="35">
        <v>0</v>
      </c>
      <c s="35">
        <f>ROUND(ROUND(H12,2)*ROUND(G12,3),2)</f>
      </c>
      <c r="O12">
        <f>(I12*21)/100</f>
      </c>
      <c t="s">
        <v>33</v>
      </c>
    </row>
    <row r="13" spans="1:5" ht="25.5">
      <c r="A13" s="36" t="s">
        <v>65</v>
      </c>
      <c r="E13" s="37" t="s">
        <v>1785</v>
      </c>
    </row>
    <row r="14" spans="1:5" ht="38.25">
      <c r="A14" s="38" t="s">
        <v>66</v>
      </c>
      <c r="E14" s="44" t="s">
        <v>1786</v>
      </c>
    </row>
    <row r="15" spans="1:5" ht="51">
      <c r="A15" t="s">
        <v>67</v>
      </c>
      <c r="E15" s="37" t="s">
        <v>1787</v>
      </c>
    </row>
    <row r="16" spans="1:16" ht="25.5">
      <c r="A16" s="26" t="s">
        <v>59</v>
      </c>
      <c s="31" t="s">
        <v>32</v>
      </c>
      <c s="31" t="s">
        <v>1788</v>
      </c>
      <c s="26" t="s">
        <v>62</v>
      </c>
      <c s="32" t="s">
        <v>1789</v>
      </c>
      <c s="33" t="s">
        <v>216</v>
      </c>
      <c s="34">
        <v>8.909</v>
      </c>
      <c s="35">
        <v>0</v>
      </c>
      <c s="35">
        <f>ROUND(ROUND(H16,2)*ROUND(G16,3),2)</f>
      </c>
      <c r="O16">
        <f>(I16*21)/100</f>
      </c>
      <c t="s">
        <v>33</v>
      </c>
    </row>
    <row r="17" spans="1:5" ht="25.5">
      <c r="A17" s="36" t="s">
        <v>65</v>
      </c>
      <c r="E17" s="37" t="s">
        <v>1789</v>
      </c>
    </row>
    <row r="18" spans="1:5" ht="38.25">
      <c r="A18" s="38" t="s">
        <v>66</v>
      </c>
      <c r="E18" s="44" t="s">
        <v>1790</v>
      </c>
    </row>
    <row r="19" spans="1:5" ht="153">
      <c r="A19" t="s">
        <v>67</v>
      </c>
      <c r="E19" s="37" t="s">
        <v>1791</v>
      </c>
    </row>
    <row r="20" spans="1:16" ht="25.5">
      <c r="A20" s="26" t="s">
        <v>59</v>
      </c>
      <c s="31" t="s">
        <v>33</v>
      </c>
      <c s="31" t="s">
        <v>1792</v>
      </c>
      <c s="26" t="s">
        <v>62</v>
      </c>
      <c s="32" t="s">
        <v>1793</v>
      </c>
      <c s="33" t="s">
        <v>216</v>
      </c>
      <c s="34">
        <v>6.246</v>
      </c>
      <c s="35">
        <v>0</v>
      </c>
      <c s="35">
        <f>ROUND(ROUND(H20,2)*ROUND(G20,3),2)</f>
      </c>
      <c r="O20">
        <f>(I20*21)/100</f>
      </c>
      <c t="s">
        <v>33</v>
      </c>
    </row>
    <row r="21" spans="1:5" ht="25.5">
      <c r="A21" s="36" t="s">
        <v>65</v>
      </c>
      <c r="E21" s="37" t="s">
        <v>1793</v>
      </c>
    </row>
    <row r="22" spans="1:5" ht="114.75">
      <c r="A22" s="38" t="s">
        <v>66</v>
      </c>
      <c r="E22" s="44" t="s">
        <v>1794</v>
      </c>
    </row>
    <row r="23" spans="1:5" ht="216.75">
      <c r="A23" t="s">
        <v>67</v>
      </c>
      <c r="E23" s="37" t="s">
        <v>1795</v>
      </c>
    </row>
    <row r="24" spans="1:16" ht="25.5">
      <c r="A24" s="26" t="s">
        <v>59</v>
      </c>
      <c s="31" t="s">
        <v>43</v>
      </c>
      <c s="31" t="s">
        <v>1796</v>
      </c>
      <c s="26" t="s">
        <v>62</v>
      </c>
      <c s="32" t="s">
        <v>1797</v>
      </c>
      <c s="33" t="s">
        <v>216</v>
      </c>
      <c s="34">
        <v>6.246</v>
      </c>
      <c s="35">
        <v>0</v>
      </c>
      <c s="35">
        <f>ROUND(ROUND(H24,2)*ROUND(G24,3),2)</f>
      </c>
      <c r="O24">
        <f>(I24*21)/100</f>
      </c>
      <c t="s">
        <v>33</v>
      </c>
    </row>
    <row r="25" spans="1:5" ht="25.5">
      <c r="A25" s="36" t="s">
        <v>65</v>
      </c>
      <c r="E25" s="37" t="s">
        <v>1797</v>
      </c>
    </row>
    <row r="26" spans="1:5" ht="12.75">
      <c r="A26" s="38" t="s">
        <v>66</v>
      </c>
      <c r="E26" s="39" t="s">
        <v>62</v>
      </c>
    </row>
    <row r="27" spans="1:5" ht="216.75">
      <c r="A27" t="s">
        <v>67</v>
      </c>
      <c r="E27" s="37" t="s">
        <v>1795</v>
      </c>
    </row>
    <row r="28" spans="1:18" ht="12.75" customHeight="1">
      <c r="A28" s="6" t="s">
        <v>56</v>
      </c>
      <c s="6"/>
      <c s="41" t="s">
        <v>1798</v>
      </c>
      <c s="6"/>
      <c s="29" t="s">
        <v>1363</v>
      </c>
      <c s="6"/>
      <c s="6"/>
      <c s="6"/>
      <c s="42">
        <f>0+Q28</f>
      </c>
      <c r="O28">
        <f>0+R28</f>
      </c>
      <c r="Q28">
        <f>0+I29+I33+I37+I41+I45+I49+I53+I57+I61+I65+I69</f>
      </c>
      <c>
        <f>0+O29+O33+O37+O41+O45+O49+O53+O57+O61+O65+O69</f>
      </c>
    </row>
    <row r="29" spans="1:16" ht="25.5">
      <c r="A29" s="26" t="s">
        <v>59</v>
      </c>
      <c s="31" t="s">
        <v>45</v>
      </c>
      <c s="31" t="s">
        <v>1799</v>
      </c>
      <c s="26" t="s">
        <v>62</v>
      </c>
      <c s="32" t="s">
        <v>1800</v>
      </c>
      <c s="33" t="s">
        <v>71</v>
      </c>
      <c s="34">
        <v>24</v>
      </c>
      <c s="35">
        <v>0</v>
      </c>
      <c s="35">
        <f>ROUND(ROUND(H29,2)*ROUND(G29,3),2)</f>
      </c>
      <c r="O29">
        <f>(I29*21)/100</f>
      </c>
      <c t="s">
        <v>33</v>
      </c>
    </row>
    <row r="30" spans="1:5" ht="25.5">
      <c r="A30" s="36" t="s">
        <v>65</v>
      </c>
      <c r="E30" s="37" t="s">
        <v>1800</v>
      </c>
    </row>
    <row r="31" spans="1:5" ht="38.25">
      <c r="A31" s="38" t="s">
        <v>66</v>
      </c>
      <c r="E31" s="44" t="s">
        <v>1801</v>
      </c>
    </row>
    <row r="32" spans="1:5" ht="51">
      <c r="A32" t="s">
        <v>67</v>
      </c>
      <c r="E32" s="37" t="s">
        <v>1802</v>
      </c>
    </row>
    <row r="33" spans="1:16" ht="12.75">
      <c r="A33" s="26" t="s">
        <v>59</v>
      </c>
      <c s="31" t="s">
        <v>226</v>
      </c>
      <c s="31" t="s">
        <v>1803</v>
      </c>
      <c s="26" t="s">
        <v>62</v>
      </c>
      <c s="32" t="s">
        <v>1804</v>
      </c>
      <c s="33" t="s">
        <v>216</v>
      </c>
      <c s="34">
        <v>7.028</v>
      </c>
      <c s="35">
        <v>0</v>
      </c>
      <c s="35">
        <f>ROUND(ROUND(H33,2)*ROUND(G33,3),2)</f>
      </c>
      <c r="O33">
        <f>(I33*21)/100</f>
      </c>
      <c t="s">
        <v>33</v>
      </c>
    </row>
    <row r="34" spans="1:5" ht="12.75">
      <c r="A34" s="36" t="s">
        <v>65</v>
      </c>
      <c r="E34" s="37" t="s">
        <v>1804</v>
      </c>
    </row>
    <row r="35" spans="1:5" ht="51">
      <c r="A35" s="38" t="s">
        <v>66</v>
      </c>
      <c r="E35" s="44" t="s">
        <v>1805</v>
      </c>
    </row>
    <row r="36" spans="1:5" ht="12.75">
      <c r="A36" t="s">
        <v>67</v>
      </c>
      <c r="E36" s="37" t="s">
        <v>1806</v>
      </c>
    </row>
    <row r="37" spans="1:16" ht="25.5">
      <c r="A37" s="26" t="s">
        <v>59</v>
      </c>
      <c s="31" t="s">
        <v>50</v>
      </c>
      <c s="31" t="s">
        <v>1807</v>
      </c>
      <c s="26" t="s">
        <v>62</v>
      </c>
      <c s="32" t="s">
        <v>1808</v>
      </c>
      <c s="33" t="s">
        <v>71</v>
      </c>
      <c s="34">
        <v>16</v>
      </c>
      <c s="35">
        <v>0</v>
      </c>
      <c s="35">
        <f>ROUND(ROUND(H37,2)*ROUND(G37,3),2)</f>
      </c>
      <c r="O37">
        <f>(I37*21)/100</f>
      </c>
      <c t="s">
        <v>33</v>
      </c>
    </row>
    <row r="38" spans="1:5" ht="25.5">
      <c r="A38" s="36" t="s">
        <v>65</v>
      </c>
      <c r="E38" s="37" t="s">
        <v>1808</v>
      </c>
    </row>
    <row r="39" spans="1:5" ht="38.25">
      <c r="A39" s="38" t="s">
        <v>66</v>
      </c>
      <c r="E39" s="44" t="s">
        <v>1809</v>
      </c>
    </row>
    <row r="40" spans="1:5" ht="12.75">
      <c r="A40" t="s">
        <v>67</v>
      </c>
      <c r="E40" s="37" t="s">
        <v>62</v>
      </c>
    </row>
    <row r="41" spans="1:16" ht="12.75">
      <c r="A41" s="26" t="s">
        <v>59</v>
      </c>
      <c s="31" t="s">
        <v>52</v>
      </c>
      <c s="31" t="s">
        <v>1810</v>
      </c>
      <c s="26" t="s">
        <v>62</v>
      </c>
      <c s="32" t="s">
        <v>1811</v>
      </c>
      <c s="33" t="s">
        <v>81</v>
      </c>
      <c s="34">
        <v>42</v>
      </c>
      <c s="35">
        <v>0</v>
      </c>
      <c s="35">
        <f>ROUND(ROUND(H41,2)*ROUND(G41,3),2)</f>
      </c>
      <c r="O41">
        <f>(I41*21)/100</f>
      </c>
      <c t="s">
        <v>33</v>
      </c>
    </row>
    <row r="42" spans="1:5" ht="12.75">
      <c r="A42" s="36" t="s">
        <v>65</v>
      </c>
      <c r="E42" s="37" t="s">
        <v>1811</v>
      </c>
    </row>
    <row r="43" spans="1:5" ht="63.75">
      <c r="A43" s="38" t="s">
        <v>66</v>
      </c>
      <c r="E43" s="44" t="s">
        <v>1812</v>
      </c>
    </row>
    <row r="44" spans="1:5" ht="25.5">
      <c r="A44" t="s">
        <v>67</v>
      </c>
      <c r="E44" s="37" t="s">
        <v>1813</v>
      </c>
    </row>
    <row r="45" spans="1:16" ht="12.75">
      <c r="A45" s="26" t="s">
        <v>59</v>
      </c>
      <c s="31" t="s">
        <v>231</v>
      </c>
      <c s="31" t="s">
        <v>1814</v>
      </c>
      <c s="26" t="s">
        <v>62</v>
      </c>
      <c s="32" t="s">
        <v>1815</v>
      </c>
      <c s="33" t="s">
        <v>81</v>
      </c>
      <c s="34">
        <v>22</v>
      </c>
      <c s="35">
        <v>0</v>
      </c>
      <c s="35">
        <f>ROUND(ROUND(H45,2)*ROUND(G45,3),2)</f>
      </c>
      <c r="O45">
        <f>(I45*21)/100</f>
      </c>
      <c t="s">
        <v>33</v>
      </c>
    </row>
    <row r="46" spans="1:5" ht="12.75">
      <c r="A46" s="36" t="s">
        <v>65</v>
      </c>
      <c r="E46" s="37" t="s">
        <v>1815</v>
      </c>
    </row>
    <row r="47" spans="1:5" ht="63.75">
      <c r="A47" s="38" t="s">
        <v>66</v>
      </c>
      <c r="E47" s="44" t="s">
        <v>1816</v>
      </c>
    </row>
    <row r="48" spans="1:5" ht="25.5">
      <c r="A48" t="s">
        <v>67</v>
      </c>
      <c r="E48" s="37" t="s">
        <v>1813</v>
      </c>
    </row>
    <row r="49" spans="1:16" ht="12.75">
      <c r="A49" s="26" t="s">
        <v>59</v>
      </c>
      <c s="31" t="s">
        <v>47</v>
      </c>
      <c s="31" t="s">
        <v>1817</v>
      </c>
      <c s="26" t="s">
        <v>62</v>
      </c>
      <c s="32" t="s">
        <v>1818</v>
      </c>
      <c s="33" t="s">
        <v>81</v>
      </c>
      <c s="34">
        <v>16</v>
      </c>
      <c s="35">
        <v>0</v>
      </c>
      <c s="35">
        <f>ROUND(ROUND(H49,2)*ROUND(G49,3),2)</f>
      </c>
      <c r="O49">
        <f>(I49*21)/100</f>
      </c>
      <c t="s">
        <v>33</v>
      </c>
    </row>
    <row r="50" spans="1:5" ht="12.75">
      <c r="A50" s="36" t="s">
        <v>65</v>
      </c>
      <c r="E50" s="37" t="s">
        <v>1818</v>
      </c>
    </row>
    <row r="51" spans="1:5" ht="38.25">
      <c r="A51" s="38" t="s">
        <v>66</v>
      </c>
      <c r="E51" s="44" t="s">
        <v>1819</v>
      </c>
    </row>
    <row r="52" spans="1:5" ht="12.75">
      <c r="A52" t="s">
        <v>67</v>
      </c>
      <c r="E52" s="37" t="s">
        <v>62</v>
      </c>
    </row>
    <row r="53" spans="1:16" ht="25.5">
      <c r="A53" s="26" t="s">
        <v>59</v>
      </c>
      <c s="31" t="s">
        <v>201</v>
      </c>
      <c s="31" t="s">
        <v>1820</v>
      </c>
      <c s="26" t="s">
        <v>62</v>
      </c>
      <c s="32" t="s">
        <v>1821</v>
      </c>
      <c s="33" t="s">
        <v>81</v>
      </c>
      <c s="34">
        <v>8</v>
      </c>
      <c s="35">
        <v>0</v>
      </c>
      <c s="35">
        <f>ROUND(ROUND(H53,2)*ROUND(G53,3),2)</f>
      </c>
      <c r="O53">
        <f>(I53*21)/100</f>
      </c>
      <c t="s">
        <v>33</v>
      </c>
    </row>
    <row r="54" spans="1:5" ht="25.5">
      <c r="A54" s="36" t="s">
        <v>65</v>
      </c>
      <c r="E54" s="37" t="s">
        <v>1821</v>
      </c>
    </row>
    <row r="55" spans="1:5" ht="38.25">
      <c r="A55" s="38" t="s">
        <v>66</v>
      </c>
      <c r="E55" s="44" t="s">
        <v>1822</v>
      </c>
    </row>
    <row r="56" spans="1:5" ht="12.75">
      <c r="A56" t="s">
        <v>67</v>
      </c>
      <c r="E56" s="37" t="s">
        <v>62</v>
      </c>
    </row>
    <row r="57" spans="1:16" ht="25.5">
      <c r="A57" s="26" t="s">
        <v>59</v>
      </c>
      <c s="31" t="s">
        <v>234</v>
      </c>
      <c s="31" t="s">
        <v>1823</v>
      </c>
      <c s="26" t="s">
        <v>62</v>
      </c>
      <c s="32" t="s">
        <v>1824</v>
      </c>
      <c s="33" t="s">
        <v>81</v>
      </c>
      <c s="34">
        <v>18</v>
      </c>
      <c s="35">
        <v>0</v>
      </c>
      <c s="35">
        <f>ROUND(ROUND(H57,2)*ROUND(G57,3),2)</f>
      </c>
      <c r="O57">
        <f>(I57*21)/100</f>
      </c>
      <c t="s">
        <v>33</v>
      </c>
    </row>
    <row r="58" spans="1:5" ht="25.5">
      <c r="A58" s="36" t="s">
        <v>65</v>
      </c>
      <c r="E58" s="37" t="s">
        <v>1824</v>
      </c>
    </row>
    <row r="59" spans="1:5" ht="51">
      <c r="A59" s="38" t="s">
        <v>66</v>
      </c>
      <c r="E59" s="44" t="s">
        <v>1825</v>
      </c>
    </row>
    <row r="60" spans="1:5" ht="12.75">
      <c r="A60" t="s">
        <v>67</v>
      </c>
      <c r="E60" s="37" t="s">
        <v>62</v>
      </c>
    </row>
    <row r="61" spans="1:16" ht="25.5">
      <c r="A61" s="26" t="s">
        <v>59</v>
      </c>
      <c s="31" t="s">
        <v>237</v>
      </c>
      <c s="31" t="s">
        <v>1826</v>
      </c>
      <c s="26" t="s">
        <v>62</v>
      </c>
      <c s="32" t="s">
        <v>1827</v>
      </c>
      <c s="33" t="s">
        <v>81</v>
      </c>
      <c s="34">
        <v>24</v>
      </c>
      <c s="35">
        <v>0</v>
      </c>
      <c s="35">
        <f>ROUND(ROUND(H61,2)*ROUND(G61,3),2)</f>
      </c>
      <c r="O61">
        <f>(I61*21)/100</f>
      </c>
      <c t="s">
        <v>33</v>
      </c>
    </row>
    <row r="62" spans="1:5" ht="25.5">
      <c r="A62" s="36" t="s">
        <v>65</v>
      </c>
      <c r="E62" s="37" t="s">
        <v>1827</v>
      </c>
    </row>
    <row r="63" spans="1:5" ht="51">
      <c r="A63" s="38" t="s">
        <v>66</v>
      </c>
      <c r="E63" s="44" t="s">
        <v>1828</v>
      </c>
    </row>
    <row r="64" spans="1:5" ht="12.75">
      <c r="A64" t="s">
        <v>67</v>
      </c>
      <c r="E64" s="37" t="s">
        <v>62</v>
      </c>
    </row>
    <row r="65" spans="1:16" ht="25.5">
      <c r="A65" s="26" t="s">
        <v>59</v>
      </c>
      <c s="31" t="s">
        <v>240</v>
      </c>
      <c s="31" t="s">
        <v>1829</v>
      </c>
      <c s="26" t="s">
        <v>62</v>
      </c>
      <c s="32" t="s">
        <v>1830</v>
      </c>
      <c s="33" t="s">
        <v>81</v>
      </c>
      <c s="34">
        <v>16</v>
      </c>
      <c s="35">
        <v>0</v>
      </c>
      <c s="35">
        <f>ROUND(ROUND(H65,2)*ROUND(G65,3),2)</f>
      </c>
      <c r="O65">
        <f>(I65*21)/100</f>
      </c>
      <c t="s">
        <v>33</v>
      </c>
    </row>
    <row r="66" spans="1:5" ht="25.5">
      <c r="A66" s="36" t="s">
        <v>65</v>
      </c>
      <c r="E66" s="37" t="s">
        <v>1830</v>
      </c>
    </row>
    <row r="67" spans="1:5" ht="51">
      <c r="A67" s="38" t="s">
        <v>66</v>
      </c>
      <c r="E67" s="44" t="s">
        <v>1831</v>
      </c>
    </row>
    <row r="68" spans="1:5" ht="12.75">
      <c r="A68" t="s">
        <v>67</v>
      </c>
      <c r="E68" s="37" t="s">
        <v>62</v>
      </c>
    </row>
    <row r="69" spans="1:16" ht="25.5">
      <c r="A69" s="26" t="s">
        <v>59</v>
      </c>
      <c s="31" t="s">
        <v>243</v>
      </c>
      <c s="31" t="s">
        <v>1832</v>
      </c>
      <c s="26" t="s">
        <v>62</v>
      </c>
      <c s="32" t="s">
        <v>1833</v>
      </c>
      <c s="33" t="s">
        <v>81</v>
      </c>
      <c s="34">
        <v>6</v>
      </c>
      <c s="35">
        <v>0</v>
      </c>
      <c s="35">
        <f>ROUND(ROUND(H69,2)*ROUND(G69,3),2)</f>
      </c>
      <c r="O69">
        <f>(I69*21)/100</f>
      </c>
      <c t="s">
        <v>33</v>
      </c>
    </row>
    <row r="70" spans="1:5" ht="25.5">
      <c r="A70" s="36" t="s">
        <v>65</v>
      </c>
      <c r="E70" s="37" t="s">
        <v>1833</v>
      </c>
    </row>
    <row r="71" spans="1:5" ht="51">
      <c r="A71" s="38" t="s">
        <v>66</v>
      </c>
      <c r="E71" s="44" t="s">
        <v>1834</v>
      </c>
    </row>
    <row r="72" spans="1:5" ht="12.75">
      <c r="A72" t="s">
        <v>67</v>
      </c>
      <c r="E72" s="37" t="s">
        <v>62</v>
      </c>
    </row>
    <row r="73" spans="1:18" ht="12.75" customHeight="1">
      <c r="A73" s="6" t="s">
        <v>56</v>
      </c>
      <c s="6"/>
      <c s="41" t="s">
        <v>1835</v>
      </c>
      <c s="6"/>
      <c s="29" t="s">
        <v>1375</v>
      </c>
      <c s="6"/>
      <c s="6"/>
      <c s="6"/>
      <c s="42">
        <f>0+Q73</f>
      </c>
      <c r="O73">
        <f>0+R73</f>
      </c>
      <c r="Q73">
        <f>0+I74</f>
      </c>
      <c>
        <f>0+O74</f>
      </c>
    </row>
    <row r="74" spans="1:16" ht="25.5">
      <c r="A74" s="26" t="s">
        <v>59</v>
      </c>
      <c s="31" t="s">
        <v>246</v>
      </c>
      <c s="31" t="s">
        <v>1836</v>
      </c>
      <c s="26" t="s">
        <v>62</v>
      </c>
      <c s="32" t="s">
        <v>1837</v>
      </c>
      <c s="33" t="s">
        <v>216</v>
      </c>
      <c s="34">
        <v>6.359</v>
      </c>
      <c s="35">
        <v>0</v>
      </c>
      <c s="35">
        <f>ROUND(ROUND(H74,2)*ROUND(G74,3),2)</f>
      </c>
      <c r="O74">
        <f>(I74*21)/100</f>
      </c>
      <c t="s">
        <v>33</v>
      </c>
    </row>
    <row r="75" spans="1:5" ht="25.5">
      <c r="A75" s="36" t="s">
        <v>65</v>
      </c>
      <c r="E75" s="37" t="s">
        <v>1837</v>
      </c>
    </row>
    <row r="76" spans="1:5" ht="51">
      <c r="A76" s="38" t="s">
        <v>66</v>
      </c>
      <c r="E76" s="44" t="s">
        <v>1838</v>
      </c>
    </row>
    <row r="77" spans="1:5" ht="38.25">
      <c r="A77" t="s">
        <v>67</v>
      </c>
      <c r="E77" s="37" t="s">
        <v>1839</v>
      </c>
    </row>
    <row r="78" spans="1:18" ht="12.75" customHeight="1">
      <c r="A78" s="6" t="s">
        <v>56</v>
      </c>
      <c s="6"/>
      <c s="41" t="s">
        <v>1840</v>
      </c>
      <c s="6"/>
      <c s="29" t="s">
        <v>1381</v>
      </c>
      <c s="6"/>
      <c s="6"/>
      <c s="6"/>
      <c s="42">
        <f>0+Q78</f>
      </c>
      <c r="O78">
        <f>0+R78</f>
      </c>
      <c r="Q78">
        <f>0+I79+I83</f>
      </c>
      <c>
        <f>0+O79+O83</f>
      </c>
    </row>
    <row r="79" spans="1:16" ht="25.5">
      <c r="A79" s="26" t="s">
        <v>59</v>
      </c>
      <c s="31" t="s">
        <v>78</v>
      </c>
      <c s="31" t="s">
        <v>1841</v>
      </c>
      <c s="26" t="s">
        <v>62</v>
      </c>
      <c s="32" t="s">
        <v>1842</v>
      </c>
      <c s="33" t="s">
        <v>216</v>
      </c>
      <c s="34">
        <v>5.472</v>
      </c>
      <c s="35">
        <v>0</v>
      </c>
      <c s="35">
        <f>ROUND(ROUND(H79,2)*ROUND(G79,3),2)</f>
      </c>
      <c r="O79">
        <f>(I79*21)/100</f>
      </c>
      <c t="s">
        <v>33</v>
      </c>
    </row>
    <row r="80" spans="1:5" ht="25.5">
      <c r="A80" s="36" t="s">
        <v>65</v>
      </c>
      <c r="E80" s="37" t="s">
        <v>1842</v>
      </c>
    </row>
    <row r="81" spans="1:5" ht="38.25">
      <c r="A81" s="38" t="s">
        <v>66</v>
      </c>
      <c r="E81" s="44" t="s">
        <v>1843</v>
      </c>
    </row>
    <row r="82" spans="1:5" ht="25.5">
      <c r="A82" t="s">
        <v>67</v>
      </c>
      <c r="E82" s="37" t="s">
        <v>1844</v>
      </c>
    </row>
    <row r="83" spans="1:16" ht="12.75">
      <c r="A83" s="26" t="s">
        <v>59</v>
      </c>
      <c s="31" t="s">
        <v>82</v>
      </c>
      <c s="31" t="s">
        <v>1845</v>
      </c>
      <c s="26" t="s">
        <v>62</v>
      </c>
      <c s="32" t="s">
        <v>1846</v>
      </c>
      <c s="33" t="s">
        <v>225</v>
      </c>
      <c s="34">
        <v>42.24</v>
      </c>
      <c s="35">
        <v>0</v>
      </c>
      <c s="35">
        <f>ROUND(ROUND(H83,2)*ROUND(G83,3),2)</f>
      </c>
      <c r="O83">
        <f>(I83*21)/100</f>
      </c>
      <c t="s">
        <v>33</v>
      </c>
    </row>
    <row r="84" spans="1:5" ht="12.75">
      <c r="A84" s="36" t="s">
        <v>65</v>
      </c>
      <c r="E84" s="37" t="s">
        <v>1846</v>
      </c>
    </row>
    <row r="85" spans="1:5" ht="38.25">
      <c r="A85" s="38" t="s">
        <v>66</v>
      </c>
      <c r="E85" s="44" t="s">
        <v>1847</v>
      </c>
    </row>
    <row r="86" spans="1:5" ht="12.75">
      <c r="A86" t="s">
        <v>67</v>
      </c>
      <c r="E86" s="37" t="s">
        <v>62</v>
      </c>
    </row>
    <row r="87" spans="1:18" ht="12.75" customHeight="1">
      <c r="A87" s="6" t="s">
        <v>56</v>
      </c>
      <c s="6"/>
      <c s="41" t="s">
        <v>1848</v>
      </c>
      <c s="6"/>
      <c s="29" t="s">
        <v>1849</v>
      </c>
      <c s="6"/>
      <c s="6"/>
      <c s="6"/>
      <c s="42">
        <f>0+Q87</f>
      </c>
      <c r="O87">
        <f>0+R87</f>
      </c>
      <c r="Q87">
        <f>0+I88+I92+I96+I100</f>
      </c>
      <c>
        <f>0+O88+O92+O96+O100</f>
      </c>
    </row>
    <row r="88" spans="1:16" ht="25.5">
      <c r="A88" s="26" t="s">
        <v>59</v>
      </c>
      <c s="31" t="s">
        <v>60</v>
      </c>
      <c s="31" t="s">
        <v>1850</v>
      </c>
      <c s="26" t="s">
        <v>62</v>
      </c>
      <c s="32" t="s">
        <v>1851</v>
      </c>
      <c s="33" t="s">
        <v>216</v>
      </c>
      <c s="34">
        <v>16.738</v>
      </c>
      <c s="35">
        <v>0</v>
      </c>
      <c s="35">
        <f>ROUND(ROUND(H88,2)*ROUND(G88,3),2)</f>
      </c>
      <c r="O88">
        <f>(I88*21)/100</f>
      </c>
      <c t="s">
        <v>33</v>
      </c>
    </row>
    <row r="89" spans="1:5" ht="25.5">
      <c r="A89" s="36" t="s">
        <v>65</v>
      </c>
      <c r="E89" s="37" t="s">
        <v>1851</v>
      </c>
    </row>
    <row r="90" spans="1:5" ht="114.75">
      <c r="A90" s="38" t="s">
        <v>66</v>
      </c>
      <c r="E90" s="44" t="s">
        <v>1852</v>
      </c>
    </row>
    <row r="91" spans="1:5" ht="229.5">
      <c r="A91" t="s">
        <v>67</v>
      </c>
      <c r="E91" s="37" t="s">
        <v>1853</v>
      </c>
    </row>
    <row r="92" spans="1:16" ht="25.5">
      <c r="A92" s="26" t="s">
        <v>59</v>
      </c>
      <c s="31" t="s">
        <v>68</v>
      </c>
      <c s="31" t="s">
        <v>1854</v>
      </c>
      <c s="26" t="s">
        <v>62</v>
      </c>
      <c s="32" t="s">
        <v>1855</v>
      </c>
      <c s="33" t="s">
        <v>216</v>
      </c>
      <c s="34">
        <v>16.738</v>
      </c>
      <c s="35">
        <v>0</v>
      </c>
      <c s="35">
        <f>ROUND(ROUND(H92,2)*ROUND(G92,3),2)</f>
      </c>
      <c r="O92">
        <f>(I92*21)/100</f>
      </c>
      <c t="s">
        <v>33</v>
      </c>
    </row>
    <row r="93" spans="1:5" ht="25.5">
      <c r="A93" s="36" t="s">
        <v>65</v>
      </c>
      <c r="E93" s="37" t="s">
        <v>1855</v>
      </c>
    </row>
    <row r="94" spans="1:5" ht="12.75">
      <c r="A94" s="38" t="s">
        <v>66</v>
      </c>
      <c r="E94" s="39" t="s">
        <v>62</v>
      </c>
    </row>
    <row r="95" spans="1:5" ht="76.5">
      <c r="A95" t="s">
        <v>67</v>
      </c>
      <c r="E95" s="37" t="s">
        <v>1856</v>
      </c>
    </row>
    <row r="96" spans="1:16" ht="12.75">
      <c r="A96" s="26" t="s">
        <v>59</v>
      </c>
      <c s="31" t="s">
        <v>72</v>
      </c>
      <c s="31" t="s">
        <v>1857</v>
      </c>
      <c s="26" t="s">
        <v>62</v>
      </c>
      <c s="32" t="s">
        <v>1858</v>
      </c>
      <c s="33" t="s">
        <v>225</v>
      </c>
      <c s="34">
        <v>41.36</v>
      </c>
      <c s="35">
        <v>0</v>
      </c>
      <c s="35">
        <f>ROUND(ROUND(H96,2)*ROUND(G96,3),2)</f>
      </c>
      <c r="O96">
        <f>(I96*21)/100</f>
      </c>
      <c t="s">
        <v>33</v>
      </c>
    </row>
    <row r="97" spans="1:5" ht="12.75">
      <c r="A97" s="36" t="s">
        <v>65</v>
      </c>
      <c r="E97" s="37" t="s">
        <v>1858</v>
      </c>
    </row>
    <row r="98" spans="1:5" ht="114.75">
      <c r="A98" s="38" t="s">
        <v>66</v>
      </c>
      <c r="E98" s="44" t="s">
        <v>1859</v>
      </c>
    </row>
    <row r="99" spans="1:5" ht="12.75">
      <c r="A99" t="s">
        <v>67</v>
      </c>
      <c r="E99" s="37" t="s">
        <v>62</v>
      </c>
    </row>
    <row r="100" spans="1:16" ht="12.75">
      <c r="A100" s="26" t="s">
        <v>59</v>
      </c>
      <c s="31" t="s">
        <v>75</v>
      </c>
      <c s="31" t="s">
        <v>1860</v>
      </c>
      <c s="26" t="s">
        <v>62</v>
      </c>
      <c s="32" t="s">
        <v>1861</v>
      </c>
      <c s="33" t="s">
        <v>225</v>
      </c>
      <c s="34">
        <v>16.738</v>
      </c>
      <c s="35">
        <v>0</v>
      </c>
      <c s="35">
        <f>ROUND(ROUND(H100,2)*ROUND(G100,3),2)</f>
      </c>
      <c r="O100">
        <f>(I100*21)/100</f>
      </c>
      <c t="s">
        <v>33</v>
      </c>
    </row>
    <row r="101" spans="1:5" ht="12.75">
      <c r="A101" s="36" t="s">
        <v>65</v>
      </c>
      <c r="E101" s="37" t="s">
        <v>1861</v>
      </c>
    </row>
    <row r="102" spans="1:5" ht="12.75">
      <c r="A102" s="38" t="s">
        <v>66</v>
      </c>
      <c r="E102" s="39" t="s">
        <v>62</v>
      </c>
    </row>
    <row r="103" spans="1:5" ht="12.75">
      <c r="A103" t="s">
        <v>67</v>
      </c>
      <c r="E103" s="37" t="s">
        <v>62</v>
      </c>
    </row>
    <row r="104" spans="1:18" ht="12.75" customHeight="1">
      <c r="A104" s="6" t="s">
        <v>56</v>
      </c>
      <c s="6"/>
      <c s="41" t="s">
        <v>1862</v>
      </c>
      <c s="6"/>
      <c s="29" t="s">
        <v>1863</v>
      </c>
      <c s="6"/>
      <c s="6"/>
      <c s="6"/>
      <c s="42">
        <f>0+Q104</f>
      </c>
      <c r="O104">
        <f>0+R104</f>
      </c>
      <c r="Q104">
        <f>0+I105</f>
      </c>
      <c>
        <f>0+O105</f>
      </c>
    </row>
    <row r="105" spans="1:16" ht="25.5">
      <c r="A105" s="26" t="s">
        <v>59</v>
      </c>
      <c s="31" t="s">
        <v>85</v>
      </c>
      <c s="31" t="s">
        <v>1864</v>
      </c>
      <c s="26" t="s">
        <v>62</v>
      </c>
      <c s="32" t="s">
        <v>1865</v>
      </c>
      <c s="33" t="s">
        <v>934</v>
      </c>
      <c s="34">
        <v>1</v>
      </c>
      <c s="35">
        <v>0</v>
      </c>
      <c s="35">
        <f>ROUND(ROUND(H105,2)*ROUND(G105,3),2)</f>
      </c>
      <c r="O105">
        <f>(I105*21)/100</f>
      </c>
      <c t="s">
        <v>33</v>
      </c>
    </row>
    <row r="106" spans="1:5" ht="25.5">
      <c r="A106" s="36" t="s">
        <v>65</v>
      </c>
      <c r="E106" s="37" t="s">
        <v>1865</v>
      </c>
    </row>
    <row r="107" spans="1:5" ht="25.5">
      <c r="A107" s="38" t="s">
        <v>66</v>
      </c>
      <c r="E107" s="39" t="s">
        <v>1866</v>
      </c>
    </row>
    <row r="108" spans="1:5" ht="12.75">
      <c r="A108" t="s">
        <v>67</v>
      </c>
      <c r="E108" s="37" t="s">
        <v>62</v>
      </c>
    </row>
    <row r="109" spans="1:18" ht="12.75" customHeight="1">
      <c r="A109" s="6" t="s">
        <v>56</v>
      </c>
      <c s="6"/>
      <c s="41" t="s">
        <v>1867</v>
      </c>
      <c s="6"/>
      <c s="29" t="s">
        <v>1868</v>
      </c>
      <c s="6"/>
      <c s="6"/>
      <c s="6"/>
      <c s="42">
        <f>0+Q109</f>
      </c>
      <c r="O109">
        <f>0+R109</f>
      </c>
      <c r="Q109">
        <f>0+I110+I114+I118+I122+I126+I130+I134</f>
      </c>
      <c>
        <f>0+O110+O114+O118+O122+O126+O130+O134</f>
      </c>
    </row>
    <row r="110" spans="1:16" ht="38.25">
      <c r="A110" s="26" t="s">
        <v>59</v>
      </c>
      <c s="31" t="s">
        <v>88</v>
      </c>
      <c s="31" t="s">
        <v>1869</v>
      </c>
      <c s="26" t="s">
        <v>62</v>
      </c>
      <c s="32" t="s">
        <v>1870</v>
      </c>
      <c s="33" t="s">
        <v>934</v>
      </c>
      <c s="34">
        <v>1</v>
      </c>
      <c s="35">
        <v>0</v>
      </c>
      <c s="35">
        <f>ROUND(ROUND(H110,2)*ROUND(G110,3),2)</f>
      </c>
      <c r="O110">
        <f>(I110*21)/100</f>
      </c>
      <c t="s">
        <v>33</v>
      </c>
    </row>
    <row r="111" spans="1:5" ht="38.25">
      <c r="A111" s="36" t="s">
        <v>65</v>
      </c>
      <c r="E111" s="37" t="s">
        <v>1871</v>
      </c>
    </row>
    <row r="112" spans="1:5" ht="25.5">
      <c r="A112" s="38" t="s">
        <v>66</v>
      </c>
      <c r="E112" s="39" t="s">
        <v>1866</v>
      </c>
    </row>
    <row r="113" spans="1:5" ht="12.75">
      <c r="A113" t="s">
        <v>67</v>
      </c>
      <c r="E113" s="37" t="s">
        <v>62</v>
      </c>
    </row>
    <row r="114" spans="1:16" ht="25.5">
      <c r="A114" s="26" t="s">
        <v>59</v>
      </c>
      <c s="31" t="s">
        <v>91</v>
      </c>
      <c s="31" t="s">
        <v>1872</v>
      </c>
      <c s="26" t="s">
        <v>62</v>
      </c>
      <c s="32" t="s">
        <v>1873</v>
      </c>
      <c s="33" t="s">
        <v>934</v>
      </c>
      <c s="34">
        <v>1</v>
      </c>
      <c s="35">
        <v>0</v>
      </c>
      <c s="35">
        <f>ROUND(ROUND(H114,2)*ROUND(G114,3),2)</f>
      </c>
      <c r="O114">
        <f>(I114*21)/100</f>
      </c>
      <c t="s">
        <v>33</v>
      </c>
    </row>
    <row r="115" spans="1:5" ht="38.25">
      <c r="A115" s="36" t="s">
        <v>65</v>
      </c>
      <c r="E115" s="37" t="s">
        <v>1874</v>
      </c>
    </row>
    <row r="116" spans="1:5" ht="25.5">
      <c r="A116" s="38" t="s">
        <v>66</v>
      </c>
      <c r="E116" s="39" t="s">
        <v>1866</v>
      </c>
    </row>
    <row r="117" spans="1:5" ht="12.75">
      <c r="A117" t="s">
        <v>67</v>
      </c>
      <c r="E117" s="37" t="s">
        <v>62</v>
      </c>
    </row>
    <row r="118" spans="1:16" ht="25.5">
      <c r="A118" s="26" t="s">
        <v>59</v>
      </c>
      <c s="31" t="s">
        <v>94</v>
      </c>
      <c s="31" t="s">
        <v>1875</v>
      </c>
      <c s="26" t="s">
        <v>62</v>
      </c>
      <c s="32" t="s">
        <v>1876</v>
      </c>
      <c s="33" t="s">
        <v>71</v>
      </c>
      <c s="34">
        <v>38.4</v>
      </c>
      <c s="35">
        <v>0</v>
      </c>
      <c s="35">
        <f>ROUND(ROUND(H118,2)*ROUND(G118,3),2)</f>
      </c>
      <c r="O118">
        <f>(I118*21)/100</f>
      </c>
      <c t="s">
        <v>33</v>
      </c>
    </row>
    <row r="119" spans="1:5" ht="25.5">
      <c r="A119" s="36" t="s">
        <v>65</v>
      </c>
      <c r="E119" s="37" t="s">
        <v>1876</v>
      </c>
    </row>
    <row r="120" spans="1:5" ht="51">
      <c r="A120" s="38" t="s">
        <v>66</v>
      </c>
      <c r="E120" s="44" t="s">
        <v>1877</v>
      </c>
    </row>
    <row r="121" spans="1:5" ht="12.75">
      <c r="A121" t="s">
        <v>67</v>
      </c>
      <c r="E121" s="37" t="s">
        <v>62</v>
      </c>
    </row>
    <row r="122" spans="1:16" ht="25.5">
      <c r="A122" s="26" t="s">
        <v>59</v>
      </c>
      <c s="31" t="s">
        <v>97</v>
      </c>
      <c s="31" t="s">
        <v>1878</v>
      </c>
      <c s="26" t="s">
        <v>62</v>
      </c>
      <c s="32" t="s">
        <v>1879</v>
      </c>
      <c s="33" t="s">
        <v>71</v>
      </c>
      <c s="34">
        <v>83.2</v>
      </c>
      <c s="35">
        <v>0</v>
      </c>
      <c s="35">
        <f>ROUND(ROUND(H122,2)*ROUND(G122,3),2)</f>
      </c>
      <c r="O122">
        <f>(I122*21)/100</f>
      </c>
      <c t="s">
        <v>33</v>
      </c>
    </row>
    <row r="123" spans="1:5" ht="25.5">
      <c r="A123" s="36" t="s">
        <v>65</v>
      </c>
      <c r="E123" s="37" t="s">
        <v>1879</v>
      </c>
    </row>
    <row r="124" spans="1:5" ht="178.5">
      <c r="A124" s="38" t="s">
        <v>66</v>
      </c>
      <c r="E124" s="44" t="s">
        <v>1880</v>
      </c>
    </row>
    <row r="125" spans="1:5" ht="12.75">
      <c r="A125" t="s">
        <v>67</v>
      </c>
      <c r="E125" s="37" t="s">
        <v>62</v>
      </c>
    </row>
    <row r="126" spans="1:16" ht="25.5">
      <c r="A126" s="26" t="s">
        <v>59</v>
      </c>
      <c s="31" t="s">
        <v>100</v>
      </c>
      <c s="31" t="s">
        <v>1881</v>
      </c>
      <c s="26" t="s">
        <v>62</v>
      </c>
      <c s="32" t="s">
        <v>1882</v>
      </c>
      <c s="33" t="s">
        <v>71</v>
      </c>
      <c s="34">
        <v>25.6</v>
      </c>
      <c s="35">
        <v>0</v>
      </c>
      <c s="35">
        <f>ROUND(ROUND(H126,2)*ROUND(G126,3),2)</f>
      </c>
      <c r="O126">
        <f>(I126*21)/100</f>
      </c>
      <c t="s">
        <v>33</v>
      </c>
    </row>
    <row r="127" spans="1:5" ht="25.5">
      <c r="A127" s="36" t="s">
        <v>65</v>
      </c>
      <c r="E127" s="37" t="s">
        <v>1882</v>
      </c>
    </row>
    <row r="128" spans="1:5" ht="51">
      <c r="A128" s="38" t="s">
        <v>66</v>
      </c>
      <c r="E128" s="44" t="s">
        <v>1883</v>
      </c>
    </row>
    <row r="129" spans="1:5" ht="12.75">
      <c r="A129" t="s">
        <v>67</v>
      </c>
      <c r="E129" s="37" t="s">
        <v>62</v>
      </c>
    </row>
    <row r="130" spans="1:16" ht="25.5">
      <c r="A130" s="26" t="s">
        <v>59</v>
      </c>
      <c s="31" t="s">
        <v>103</v>
      </c>
      <c s="31" t="s">
        <v>1884</v>
      </c>
      <c s="26" t="s">
        <v>62</v>
      </c>
      <c s="32" t="s">
        <v>1885</v>
      </c>
      <c s="33" t="s">
        <v>71</v>
      </c>
      <c s="34">
        <v>12.8</v>
      </c>
      <c s="35">
        <v>0</v>
      </c>
      <c s="35">
        <f>ROUND(ROUND(H130,2)*ROUND(G130,3),2)</f>
      </c>
      <c r="O130">
        <f>(I130*21)/100</f>
      </c>
      <c t="s">
        <v>33</v>
      </c>
    </row>
    <row r="131" spans="1:5" ht="25.5">
      <c r="A131" s="36" t="s">
        <v>65</v>
      </c>
      <c r="E131" s="37" t="s">
        <v>1885</v>
      </c>
    </row>
    <row r="132" spans="1:5" ht="76.5">
      <c r="A132" s="38" t="s">
        <v>66</v>
      </c>
      <c r="E132" s="44" t="s">
        <v>1886</v>
      </c>
    </row>
    <row r="133" spans="1:5" ht="12.75">
      <c r="A133" t="s">
        <v>67</v>
      </c>
      <c r="E133" s="37" t="s">
        <v>62</v>
      </c>
    </row>
    <row r="134" spans="1:16" ht="25.5">
      <c r="A134" s="26" t="s">
        <v>59</v>
      </c>
      <c s="31" t="s">
        <v>107</v>
      </c>
      <c s="31" t="s">
        <v>1887</v>
      </c>
      <c s="26" t="s">
        <v>62</v>
      </c>
      <c s="32" t="s">
        <v>1888</v>
      </c>
      <c s="33" t="s">
        <v>71</v>
      </c>
      <c s="34">
        <v>44.8</v>
      </c>
      <c s="35">
        <v>0</v>
      </c>
      <c s="35">
        <f>ROUND(ROUND(H134,2)*ROUND(G134,3),2)</f>
      </c>
      <c r="O134">
        <f>(I134*21)/100</f>
      </c>
      <c t="s">
        <v>33</v>
      </c>
    </row>
    <row r="135" spans="1:5" ht="25.5">
      <c r="A135" s="36" t="s">
        <v>65</v>
      </c>
      <c r="E135" s="37" t="s">
        <v>1888</v>
      </c>
    </row>
    <row r="136" spans="1:5" ht="76.5">
      <c r="A136" s="38" t="s">
        <v>66</v>
      </c>
      <c r="E136" s="44" t="s">
        <v>1889</v>
      </c>
    </row>
    <row r="137" spans="1:5" ht="12.75">
      <c r="A137" t="s">
        <v>67</v>
      </c>
      <c r="E137" s="37" t="s">
        <v>62</v>
      </c>
    </row>
    <row r="138" spans="1:18" ht="12.75" customHeight="1">
      <c r="A138" s="6" t="s">
        <v>56</v>
      </c>
      <c s="6"/>
      <c s="41" t="s">
        <v>1890</v>
      </c>
      <c s="6"/>
      <c s="29" t="s">
        <v>1891</v>
      </c>
      <c s="6"/>
      <c s="6"/>
      <c s="6"/>
      <c s="42">
        <f>0+Q138</f>
      </c>
      <c r="O138">
        <f>0+R138</f>
      </c>
      <c r="Q138">
        <f>0+I139+I143+I147+I151</f>
      </c>
      <c>
        <f>0+O139+O143+O147+O151</f>
      </c>
    </row>
    <row r="139" spans="1:16" ht="12.75">
      <c r="A139" s="26" t="s">
        <v>59</v>
      </c>
      <c s="31" t="s">
        <v>146</v>
      </c>
      <c s="31" t="s">
        <v>1892</v>
      </c>
      <c s="26" t="s">
        <v>62</v>
      </c>
      <c s="32" t="s">
        <v>1893</v>
      </c>
      <c s="33" t="s">
        <v>81</v>
      </c>
      <c s="34">
        <v>8</v>
      </c>
      <c s="35">
        <v>0</v>
      </c>
      <c s="35">
        <f>ROUND(ROUND(H139,2)*ROUND(G139,3),2)</f>
      </c>
      <c r="O139">
        <f>(I139*21)/100</f>
      </c>
      <c t="s">
        <v>33</v>
      </c>
    </row>
    <row r="140" spans="1:5" ht="12.75">
      <c r="A140" s="36" t="s">
        <v>65</v>
      </c>
      <c r="E140" s="37" t="s">
        <v>1893</v>
      </c>
    </row>
    <row r="141" spans="1:5" ht="12.75">
      <c r="A141" s="38" t="s">
        <v>66</v>
      </c>
      <c r="E141" s="39" t="s">
        <v>62</v>
      </c>
    </row>
    <row r="142" spans="1:5" ht="12.75">
      <c r="A142" t="s">
        <v>67</v>
      </c>
      <c r="E142" s="37" t="s">
        <v>62</v>
      </c>
    </row>
    <row r="143" spans="1:16" ht="12.75">
      <c r="A143" s="26" t="s">
        <v>59</v>
      </c>
      <c s="31" t="s">
        <v>152</v>
      </c>
      <c s="31" t="s">
        <v>1894</v>
      </c>
      <c s="26" t="s">
        <v>62</v>
      </c>
      <c s="32" t="s">
        <v>1895</v>
      </c>
      <c s="33" t="s">
        <v>81</v>
      </c>
      <c s="34">
        <v>8</v>
      </c>
      <c s="35">
        <v>0</v>
      </c>
      <c s="35">
        <f>ROUND(ROUND(H143,2)*ROUND(G143,3),2)</f>
      </c>
      <c r="O143">
        <f>(I143*21)/100</f>
      </c>
      <c t="s">
        <v>33</v>
      </c>
    </row>
    <row r="144" spans="1:5" ht="12.75">
      <c r="A144" s="36" t="s">
        <v>65</v>
      </c>
      <c r="E144" s="37" t="s">
        <v>1895</v>
      </c>
    </row>
    <row r="145" spans="1:5" ht="38.25">
      <c r="A145" s="38" t="s">
        <v>66</v>
      </c>
      <c r="E145" s="44" t="s">
        <v>1896</v>
      </c>
    </row>
    <row r="146" spans="1:5" ht="12.75">
      <c r="A146" t="s">
        <v>67</v>
      </c>
      <c r="E146" s="37" t="s">
        <v>62</v>
      </c>
    </row>
    <row r="147" spans="1:16" ht="25.5">
      <c r="A147" s="26" t="s">
        <v>59</v>
      </c>
      <c s="31" t="s">
        <v>143</v>
      </c>
      <c s="31" t="s">
        <v>1897</v>
      </c>
      <c s="26" t="s">
        <v>62</v>
      </c>
      <c s="32" t="s">
        <v>1898</v>
      </c>
      <c s="33" t="s">
        <v>81</v>
      </c>
      <c s="34">
        <v>8</v>
      </c>
      <c s="35">
        <v>0</v>
      </c>
      <c s="35">
        <f>ROUND(ROUND(H147,2)*ROUND(G147,3),2)</f>
      </c>
      <c r="O147">
        <f>(I147*21)/100</f>
      </c>
      <c t="s">
        <v>33</v>
      </c>
    </row>
    <row r="148" spans="1:5" ht="25.5">
      <c r="A148" s="36" t="s">
        <v>65</v>
      </c>
      <c r="E148" s="37" t="s">
        <v>1898</v>
      </c>
    </row>
    <row r="149" spans="1:5" ht="38.25">
      <c r="A149" s="38" t="s">
        <v>66</v>
      </c>
      <c r="E149" s="44" t="s">
        <v>1899</v>
      </c>
    </row>
    <row r="150" spans="1:5" ht="12.75">
      <c r="A150" t="s">
        <v>67</v>
      </c>
      <c r="E150" s="37" t="s">
        <v>62</v>
      </c>
    </row>
    <row r="151" spans="1:16" ht="25.5">
      <c r="A151" s="26" t="s">
        <v>59</v>
      </c>
      <c s="31" t="s">
        <v>149</v>
      </c>
      <c s="31" t="s">
        <v>1900</v>
      </c>
      <c s="26" t="s">
        <v>62</v>
      </c>
      <c s="32" t="s">
        <v>1901</v>
      </c>
      <c s="33" t="s">
        <v>81</v>
      </c>
      <c s="34">
        <v>8</v>
      </c>
      <c s="35">
        <v>0</v>
      </c>
      <c s="35">
        <f>ROUND(ROUND(H151,2)*ROUND(G151,3),2)</f>
      </c>
      <c r="O151">
        <f>(I151*21)/100</f>
      </c>
      <c t="s">
        <v>33</v>
      </c>
    </row>
    <row r="152" spans="1:5" ht="25.5">
      <c r="A152" s="36" t="s">
        <v>65</v>
      </c>
      <c r="E152" s="37" t="s">
        <v>1901</v>
      </c>
    </row>
    <row r="153" spans="1:5" ht="38.25">
      <c r="A153" s="38" t="s">
        <v>66</v>
      </c>
      <c r="E153" s="44" t="s">
        <v>1899</v>
      </c>
    </row>
    <row r="154" spans="1:5" ht="12.75">
      <c r="A154" t="s">
        <v>67</v>
      </c>
      <c r="E154" s="37" t="s">
        <v>62</v>
      </c>
    </row>
    <row r="155" spans="1:18" ht="12.75" customHeight="1">
      <c r="A155" s="6" t="s">
        <v>56</v>
      </c>
      <c s="6"/>
      <c s="41" t="s">
        <v>1902</v>
      </c>
      <c s="6"/>
      <c s="29" t="s">
        <v>1903</v>
      </c>
      <c s="6"/>
      <c s="6"/>
      <c s="6"/>
      <c s="42">
        <f>0+Q155</f>
      </c>
      <c r="O155">
        <f>0+R155</f>
      </c>
      <c r="Q155">
        <f>0+I156+I160+I164+I168+I172+I176</f>
      </c>
      <c>
        <f>0+O156+O160+O164+O168+O172+O176</f>
      </c>
    </row>
    <row r="156" spans="1:16" ht="12.75">
      <c r="A156" s="26" t="s">
        <v>59</v>
      </c>
      <c s="31" t="s">
        <v>125</v>
      </c>
      <c s="31" t="s">
        <v>1904</v>
      </c>
      <c s="26" t="s">
        <v>62</v>
      </c>
      <c s="32" t="s">
        <v>1905</v>
      </c>
      <c s="33" t="s">
        <v>971</v>
      </c>
      <c s="34">
        <v>0.32</v>
      </c>
      <c s="35">
        <v>0</v>
      </c>
      <c s="35">
        <f>ROUND(ROUND(H156,2)*ROUND(G156,3),2)</f>
      </c>
      <c r="O156">
        <f>(I156*21)/100</f>
      </c>
      <c t="s">
        <v>33</v>
      </c>
    </row>
    <row r="157" spans="1:5" ht="12.75">
      <c r="A157" s="36" t="s">
        <v>65</v>
      </c>
      <c r="E157" s="37" t="s">
        <v>1905</v>
      </c>
    </row>
    <row r="158" spans="1:5" ht="63.75">
      <c r="A158" s="38" t="s">
        <v>66</v>
      </c>
      <c r="E158" s="44" t="s">
        <v>1906</v>
      </c>
    </row>
    <row r="159" spans="1:5" ht="12.75">
      <c r="A159" t="s">
        <v>67</v>
      </c>
      <c r="E159" s="37" t="s">
        <v>62</v>
      </c>
    </row>
    <row r="160" spans="1:16" ht="12.75">
      <c r="A160" s="26" t="s">
        <v>59</v>
      </c>
      <c s="31" t="s">
        <v>131</v>
      </c>
      <c s="31" t="s">
        <v>1907</v>
      </c>
      <c s="26" t="s">
        <v>62</v>
      </c>
      <c s="32" t="s">
        <v>1908</v>
      </c>
      <c s="33" t="s">
        <v>998</v>
      </c>
      <c s="34">
        <v>10.56</v>
      </c>
      <c s="35">
        <v>0</v>
      </c>
      <c s="35">
        <f>ROUND(ROUND(H160,2)*ROUND(G160,3),2)</f>
      </c>
      <c r="O160">
        <f>(I160*21)/100</f>
      </c>
      <c t="s">
        <v>33</v>
      </c>
    </row>
    <row r="161" spans="1:5" ht="12.75">
      <c r="A161" s="36" t="s">
        <v>65</v>
      </c>
      <c r="E161" s="37" t="s">
        <v>1908</v>
      </c>
    </row>
    <row r="162" spans="1:5" ht="12.75">
      <c r="A162" s="38" t="s">
        <v>66</v>
      </c>
      <c r="E162" s="39" t="s">
        <v>62</v>
      </c>
    </row>
    <row r="163" spans="1:5" ht="12.75">
      <c r="A163" t="s">
        <v>67</v>
      </c>
      <c r="E163" s="37" t="s">
        <v>62</v>
      </c>
    </row>
    <row r="164" spans="1:16" ht="25.5">
      <c r="A164" s="26" t="s">
        <v>59</v>
      </c>
      <c s="31" t="s">
        <v>119</v>
      </c>
      <c s="31" t="s">
        <v>1909</v>
      </c>
      <c s="26" t="s">
        <v>62</v>
      </c>
      <c s="32" t="s">
        <v>1910</v>
      </c>
      <c s="33" t="s">
        <v>225</v>
      </c>
      <c s="34">
        <v>278.48</v>
      </c>
      <c s="35">
        <v>0</v>
      </c>
      <c s="35">
        <f>ROUND(ROUND(H164,2)*ROUND(G164,3),2)</f>
      </c>
      <c r="O164">
        <f>(I164*21)/100</f>
      </c>
      <c t="s">
        <v>33</v>
      </c>
    </row>
    <row r="165" spans="1:5" ht="25.5">
      <c r="A165" s="36" t="s">
        <v>65</v>
      </c>
      <c r="E165" s="37" t="s">
        <v>1910</v>
      </c>
    </row>
    <row r="166" spans="1:5" ht="178.5">
      <c r="A166" s="38" t="s">
        <v>66</v>
      </c>
      <c r="E166" s="44" t="s">
        <v>1911</v>
      </c>
    </row>
    <row r="167" spans="1:5" ht="25.5">
      <c r="A167" t="s">
        <v>67</v>
      </c>
      <c r="E167" s="37" t="s">
        <v>1912</v>
      </c>
    </row>
    <row r="168" spans="1:16" ht="25.5">
      <c r="A168" s="26" t="s">
        <v>59</v>
      </c>
      <c s="31" t="s">
        <v>122</v>
      </c>
      <c s="31" t="s">
        <v>1913</v>
      </c>
      <c s="26" t="s">
        <v>62</v>
      </c>
      <c s="32" t="s">
        <v>1914</v>
      </c>
      <c s="33" t="s">
        <v>225</v>
      </c>
      <c s="34">
        <v>673.6</v>
      </c>
      <c s="35">
        <v>0</v>
      </c>
      <c s="35">
        <f>ROUND(ROUND(H168,2)*ROUND(G168,3),2)</f>
      </c>
      <c r="O168">
        <f>(I168*21)/100</f>
      </c>
      <c t="s">
        <v>33</v>
      </c>
    </row>
    <row r="169" spans="1:5" ht="25.5">
      <c r="A169" s="36" t="s">
        <v>65</v>
      </c>
      <c r="E169" s="37" t="s">
        <v>1914</v>
      </c>
    </row>
    <row r="170" spans="1:5" ht="114.75">
      <c r="A170" s="38" t="s">
        <v>66</v>
      </c>
      <c r="E170" s="44" t="s">
        <v>1915</v>
      </c>
    </row>
    <row r="171" spans="1:5" ht="25.5">
      <c r="A171" t="s">
        <v>67</v>
      </c>
      <c r="E171" s="37" t="s">
        <v>1912</v>
      </c>
    </row>
    <row r="172" spans="1:16" ht="25.5">
      <c r="A172" s="26" t="s">
        <v>59</v>
      </c>
      <c s="31" t="s">
        <v>128</v>
      </c>
      <c s="31" t="s">
        <v>1916</v>
      </c>
      <c s="26" t="s">
        <v>62</v>
      </c>
      <c s="32" t="s">
        <v>1917</v>
      </c>
      <c s="33" t="s">
        <v>81</v>
      </c>
      <c s="34">
        <v>32</v>
      </c>
      <c s="35">
        <v>0</v>
      </c>
      <c s="35">
        <f>ROUND(ROUND(H172,2)*ROUND(G172,3),2)</f>
      </c>
      <c r="O172">
        <f>(I172*21)/100</f>
      </c>
      <c t="s">
        <v>33</v>
      </c>
    </row>
    <row r="173" spans="1:5" ht="25.5">
      <c r="A173" s="36" t="s">
        <v>65</v>
      </c>
      <c r="E173" s="37" t="s">
        <v>1917</v>
      </c>
    </row>
    <row r="174" spans="1:5" ht="51">
      <c r="A174" s="38" t="s">
        <v>66</v>
      </c>
      <c r="E174" s="44" t="s">
        <v>1918</v>
      </c>
    </row>
    <row r="175" spans="1:5" ht="12.75">
      <c r="A175" t="s">
        <v>67</v>
      </c>
      <c r="E175" s="37" t="s">
        <v>62</v>
      </c>
    </row>
    <row r="176" spans="1:16" ht="38.25">
      <c r="A176" s="26" t="s">
        <v>59</v>
      </c>
      <c s="31" t="s">
        <v>134</v>
      </c>
      <c s="31" t="s">
        <v>1919</v>
      </c>
      <c s="26" t="s">
        <v>62</v>
      </c>
      <c s="32" t="s">
        <v>1920</v>
      </c>
      <c s="33" t="s">
        <v>971</v>
      </c>
      <c s="34">
        <v>0.337</v>
      </c>
      <c s="35">
        <v>0</v>
      </c>
      <c s="35">
        <f>ROUND(ROUND(H176,2)*ROUND(G176,3),2)</f>
      </c>
      <c r="O176">
        <f>(I176*21)/100</f>
      </c>
      <c t="s">
        <v>33</v>
      </c>
    </row>
    <row r="177" spans="1:5" ht="38.25">
      <c r="A177" s="36" t="s">
        <v>65</v>
      </c>
      <c r="E177" s="37" t="s">
        <v>1921</v>
      </c>
    </row>
    <row r="178" spans="1:5" ht="12.75">
      <c r="A178" s="38" t="s">
        <v>66</v>
      </c>
      <c r="E178" s="39" t="s">
        <v>62</v>
      </c>
    </row>
    <row r="179" spans="1:5" ht="114.75">
      <c r="A179" t="s">
        <v>67</v>
      </c>
      <c r="E179" s="37" t="s">
        <v>1922</v>
      </c>
    </row>
    <row r="180" spans="1:18" ht="12.75" customHeight="1">
      <c r="A180" s="6" t="s">
        <v>56</v>
      </c>
      <c s="6"/>
      <c s="41" t="s">
        <v>1923</v>
      </c>
      <c s="6"/>
      <c s="29" t="s">
        <v>1924</v>
      </c>
      <c s="6"/>
      <c s="6"/>
      <c s="6"/>
      <c s="42">
        <f>0+Q180</f>
      </c>
      <c r="O180">
        <f>0+R180</f>
      </c>
      <c r="Q180">
        <f>0+I181+I185</f>
      </c>
      <c>
        <f>0+O181+O185</f>
      </c>
    </row>
    <row r="181" spans="1:16" ht="25.5">
      <c r="A181" s="26" t="s">
        <v>59</v>
      </c>
      <c s="31" t="s">
        <v>140</v>
      </c>
      <c s="31" t="s">
        <v>1925</v>
      </c>
      <c s="26" t="s">
        <v>62</v>
      </c>
      <c s="32" t="s">
        <v>1926</v>
      </c>
      <c s="33" t="s">
        <v>971</v>
      </c>
      <c s="34">
        <v>29.908</v>
      </c>
      <c s="35">
        <v>0</v>
      </c>
      <c s="35">
        <f>ROUND(ROUND(H181,2)*ROUND(G181,3),2)</f>
      </c>
      <c r="O181">
        <f>(I181*21)/100</f>
      </c>
      <c t="s">
        <v>33</v>
      </c>
    </row>
    <row r="182" spans="1:5" ht="25.5">
      <c r="A182" s="36" t="s">
        <v>65</v>
      </c>
      <c r="E182" s="37" t="s">
        <v>1926</v>
      </c>
    </row>
    <row r="183" spans="1:5" ht="12.75">
      <c r="A183" s="38" t="s">
        <v>66</v>
      </c>
      <c r="E183" s="39" t="s">
        <v>62</v>
      </c>
    </row>
    <row r="184" spans="1:5" ht="114.75">
      <c r="A184" t="s">
        <v>67</v>
      </c>
      <c r="E184" s="37" t="s">
        <v>1927</v>
      </c>
    </row>
    <row r="185" spans="1:16" ht="38.25">
      <c r="A185" s="26" t="s">
        <v>59</v>
      </c>
      <c s="31" t="s">
        <v>137</v>
      </c>
      <c s="31" t="s">
        <v>1928</v>
      </c>
      <c s="26" t="s">
        <v>62</v>
      </c>
      <c s="32" t="s">
        <v>1929</v>
      </c>
      <c s="33" t="s">
        <v>998</v>
      </c>
      <c s="34">
        <v>20819.96</v>
      </c>
      <c s="35">
        <v>0</v>
      </c>
      <c s="35">
        <f>ROUND(ROUND(H185,2)*ROUND(G185,3),2)</f>
      </c>
      <c r="O185">
        <f>(I185*21)/100</f>
      </c>
      <c t="s">
        <v>33</v>
      </c>
    </row>
    <row r="186" spans="1:5" ht="38.25">
      <c r="A186" s="36" t="s">
        <v>65</v>
      </c>
      <c r="E186" s="37" t="s">
        <v>1930</v>
      </c>
    </row>
    <row r="187" spans="1:5" ht="409.5">
      <c r="A187" s="38" t="s">
        <v>66</v>
      </c>
      <c r="E187" s="44" t="s">
        <v>1931</v>
      </c>
    </row>
    <row r="188" spans="1:5" ht="12.75">
      <c r="A188" t="s">
        <v>67</v>
      </c>
      <c r="E188" s="37" t="s">
        <v>62</v>
      </c>
    </row>
    <row r="189" spans="1:18" ht="12.75" customHeight="1">
      <c r="A189" s="6" t="s">
        <v>56</v>
      </c>
      <c s="6"/>
      <c s="41" t="s">
        <v>967</v>
      </c>
      <c s="6"/>
      <c s="29" t="s">
        <v>1675</v>
      </c>
      <c s="6"/>
      <c s="6"/>
      <c s="6"/>
      <c s="42">
        <f>0+Q189</f>
      </c>
      <c r="O189">
        <f>0+R189</f>
      </c>
      <c r="Q189">
        <f>0+I190+I194</f>
      </c>
      <c>
        <f>0+O190+O194</f>
      </c>
    </row>
    <row r="190" spans="1:16" ht="38.25">
      <c r="A190" s="26" t="s">
        <v>59</v>
      </c>
      <c s="31" t="s">
        <v>110</v>
      </c>
      <c s="31" t="s">
        <v>1358</v>
      </c>
      <c s="26" t="s">
        <v>62</v>
      </c>
      <c s="32" t="s">
        <v>1932</v>
      </c>
      <c s="33" t="s">
        <v>971</v>
      </c>
      <c s="34">
        <v>17.818</v>
      </c>
      <c s="35">
        <v>0</v>
      </c>
      <c s="35">
        <f>ROUND(ROUND(H190,2)*ROUND(G190,3),2)</f>
      </c>
      <c r="O190">
        <f>(I190*21)/100</f>
      </c>
      <c t="s">
        <v>33</v>
      </c>
    </row>
    <row r="191" spans="1:5" ht="38.25">
      <c r="A191" s="36" t="s">
        <v>65</v>
      </c>
      <c r="E191" s="37" t="s">
        <v>1932</v>
      </c>
    </row>
    <row r="192" spans="1:5" ht="38.25">
      <c r="A192" s="38" t="s">
        <v>66</v>
      </c>
      <c r="E192" s="44" t="s">
        <v>1933</v>
      </c>
    </row>
    <row r="193" spans="1:5" ht="102">
      <c r="A193" t="s">
        <v>67</v>
      </c>
      <c r="E193" s="37" t="s">
        <v>1362</v>
      </c>
    </row>
    <row r="194" spans="1:16" ht="38.25">
      <c r="A194" s="26" t="s">
        <v>59</v>
      </c>
      <c s="31" t="s">
        <v>113</v>
      </c>
      <c s="31" t="s">
        <v>1681</v>
      </c>
      <c s="26" t="s">
        <v>62</v>
      </c>
      <c s="32" t="s">
        <v>1934</v>
      </c>
      <c s="33" t="s">
        <v>971</v>
      </c>
      <c s="34">
        <v>0.819</v>
      </c>
      <c s="35">
        <v>0</v>
      </c>
      <c s="35">
        <f>ROUND(ROUND(H194,2)*ROUND(G194,3),2)</f>
      </c>
      <c r="O194">
        <f>(I194*21)/100</f>
      </c>
      <c t="s">
        <v>33</v>
      </c>
    </row>
    <row r="195" spans="1:5" ht="38.25">
      <c r="A195" s="36" t="s">
        <v>65</v>
      </c>
      <c r="E195" s="37" t="s">
        <v>1934</v>
      </c>
    </row>
    <row r="196" spans="1:5" ht="51">
      <c r="A196" s="38" t="s">
        <v>66</v>
      </c>
      <c r="E196" s="44" t="s">
        <v>1935</v>
      </c>
    </row>
    <row r="197" spans="1:5" ht="102">
      <c r="A197" t="s">
        <v>67</v>
      </c>
      <c r="E197" s="37" t="s">
        <v>1362</v>
      </c>
    </row>
    <row r="198" spans="1:18" ht="12.75" customHeight="1">
      <c r="A198" s="6" t="s">
        <v>56</v>
      </c>
      <c s="6"/>
      <c s="41" t="s">
        <v>1454</v>
      </c>
      <c s="6"/>
      <c s="29" t="s">
        <v>1455</v>
      </c>
      <c s="6"/>
      <c s="6"/>
      <c s="6"/>
      <c s="42">
        <f>0+Q198</f>
      </c>
      <c r="O198">
        <f>0+R198</f>
      </c>
      <c r="Q198">
        <f>0+I199</f>
      </c>
      <c>
        <f>0+O199</f>
      </c>
    </row>
    <row r="199" spans="1:16" ht="38.25">
      <c r="A199" s="26" t="s">
        <v>59</v>
      </c>
      <c s="31" t="s">
        <v>116</v>
      </c>
      <c s="31" t="s">
        <v>1936</v>
      </c>
      <c s="26" t="s">
        <v>62</v>
      </c>
      <c s="32" t="s">
        <v>1937</v>
      </c>
      <c s="33" t="s">
        <v>971</v>
      </c>
      <c s="34">
        <v>679.29</v>
      </c>
      <c s="35">
        <v>0</v>
      </c>
      <c s="35">
        <f>ROUND(ROUND(H199,2)*ROUND(G199,3),2)</f>
      </c>
      <c r="O199">
        <f>(I199*21)/100</f>
      </c>
      <c t="s">
        <v>33</v>
      </c>
    </row>
    <row r="200" spans="1:5" ht="51">
      <c r="A200" s="36" t="s">
        <v>65</v>
      </c>
      <c r="E200" s="37" t="s">
        <v>1938</v>
      </c>
    </row>
    <row r="201" spans="1:5" ht="12.75">
      <c r="A201" s="38" t="s">
        <v>66</v>
      </c>
      <c r="E201" s="39" t="s">
        <v>62</v>
      </c>
    </row>
    <row r="202" spans="1:5" ht="76.5">
      <c r="A202" t="s">
        <v>67</v>
      </c>
      <c r="E202" s="37" t="s">
        <v>1939</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357"/>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0+O12+O37+O46+O51+O84+O153+O182+O203+O224+O297+O318+O331+O336+O341</f>
      </c>
      <c t="s">
        <v>32</v>
      </c>
    </row>
    <row r="3" spans="1:16" ht="15" customHeight="1">
      <c r="A3" t="s">
        <v>12</v>
      </c>
      <c s="12" t="s">
        <v>14</v>
      </c>
      <c s="13" t="s">
        <v>15</v>
      </c>
      <c s="1"/>
      <c s="14" t="s">
        <v>16</v>
      </c>
      <c s="1"/>
      <c s="9"/>
      <c s="8" t="s">
        <v>1942</v>
      </c>
      <c s="43">
        <f>0+I12+I37+I46+I51+I84+I153+I182+I203+I224+I297+I318+I331+I336+I341</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1776</v>
      </c>
      <c s="1"/>
      <c s="14" t="s">
        <v>1777</v>
      </c>
      <c s="1"/>
      <c s="1"/>
      <c s="1"/>
      <c s="1"/>
    </row>
    <row r="7" spans="1:9" ht="12.75" customHeight="1">
      <c r="A7" t="s">
        <v>27</v>
      </c>
      <c s="12" t="s">
        <v>18</v>
      </c>
      <c s="13" t="s">
        <v>1940</v>
      </c>
      <c s="1"/>
      <c s="14" t="s">
        <v>1941</v>
      </c>
      <c s="1"/>
      <c s="1"/>
      <c s="1"/>
      <c s="1"/>
    </row>
    <row r="8" spans="1:9" ht="12.75" customHeight="1">
      <c r="A8" t="s">
        <v>322</v>
      </c>
      <c s="16" t="s">
        <v>28</v>
      </c>
      <c s="17" t="s">
        <v>1942</v>
      </c>
      <c s="6"/>
      <c s="18" t="s">
        <v>1943</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1798</v>
      </c>
      <c s="27"/>
      <c s="29" t="s">
        <v>1363</v>
      </c>
      <c s="27"/>
      <c s="27"/>
      <c s="27"/>
      <c s="30">
        <f>0+Q12</f>
      </c>
      <c r="O12">
        <f>0+R12</f>
      </c>
      <c r="Q12">
        <f>0+I13+I17+I21+I25+I29+I33</f>
      </c>
      <c>
        <f>0+O13+O17+O21+O25+O29+O33</f>
      </c>
    </row>
    <row r="13" spans="1:16" ht="25.5">
      <c r="A13" s="26" t="s">
        <v>59</v>
      </c>
      <c s="31" t="s">
        <v>39</v>
      </c>
      <c s="31" t="s">
        <v>1364</v>
      </c>
      <c s="26" t="s">
        <v>62</v>
      </c>
      <c s="32" t="s">
        <v>1366</v>
      </c>
      <c s="33" t="s">
        <v>216</v>
      </c>
      <c s="34">
        <v>87.508</v>
      </c>
      <c s="35">
        <v>0</v>
      </c>
      <c s="35">
        <f>ROUND(ROUND(H13,2)*ROUND(G13,3),2)</f>
      </c>
      <c r="O13">
        <f>(I13*21)/100</f>
      </c>
      <c t="s">
        <v>33</v>
      </c>
    </row>
    <row r="14" spans="1:5" ht="25.5">
      <c r="A14" s="36" t="s">
        <v>65</v>
      </c>
      <c r="E14" s="37" t="s">
        <v>1366</v>
      </c>
    </row>
    <row r="15" spans="1:5" ht="280.5">
      <c r="A15" s="38" t="s">
        <v>66</v>
      </c>
      <c r="E15" s="44" t="s">
        <v>1946</v>
      </c>
    </row>
    <row r="16" spans="1:5" ht="51">
      <c r="A16" t="s">
        <v>67</v>
      </c>
      <c r="E16" s="37" t="s">
        <v>1947</v>
      </c>
    </row>
    <row r="17" spans="1:16" ht="25.5">
      <c r="A17" s="26" t="s">
        <v>59</v>
      </c>
      <c s="31" t="s">
        <v>33</v>
      </c>
      <c s="31" t="s">
        <v>1948</v>
      </c>
      <c s="26" t="s">
        <v>62</v>
      </c>
      <c s="32" t="s">
        <v>1949</v>
      </c>
      <c s="33" t="s">
        <v>216</v>
      </c>
      <c s="34">
        <v>21.71</v>
      </c>
      <c s="35">
        <v>0</v>
      </c>
      <c s="35">
        <f>ROUND(ROUND(H17,2)*ROUND(G17,3),2)</f>
      </c>
      <c r="O17">
        <f>(I17*21)/100</f>
      </c>
      <c t="s">
        <v>33</v>
      </c>
    </row>
    <row r="18" spans="1:5" ht="25.5">
      <c r="A18" s="36" t="s">
        <v>65</v>
      </c>
      <c r="E18" s="37" t="s">
        <v>1949</v>
      </c>
    </row>
    <row r="19" spans="1:5" ht="114.75">
      <c r="A19" s="38" t="s">
        <v>66</v>
      </c>
      <c r="E19" s="44" t="s">
        <v>1950</v>
      </c>
    </row>
    <row r="20" spans="1:5" ht="153">
      <c r="A20" t="s">
        <v>67</v>
      </c>
      <c r="E20" s="37" t="s">
        <v>1951</v>
      </c>
    </row>
    <row r="21" spans="1:16" ht="12.75">
      <c r="A21" s="26" t="s">
        <v>59</v>
      </c>
      <c s="31" t="s">
        <v>32</v>
      </c>
      <c s="31" t="s">
        <v>1952</v>
      </c>
      <c s="26" t="s">
        <v>62</v>
      </c>
      <c s="32" t="s">
        <v>1953</v>
      </c>
      <c s="33" t="s">
        <v>225</v>
      </c>
      <c s="34">
        <v>48.244</v>
      </c>
      <c s="35">
        <v>0</v>
      </c>
      <c s="35">
        <f>ROUND(ROUND(H21,2)*ROUND(G21,3),2)</f>
      </c>
      <c r="O21">
        <f>(I21*21)/100</f>
      </c>
      <c t="s">
        <v>33</v>
      </c>
    </row>
    <row r="22" spans="1:5" ht="12.75">
      <c r="A22" s="36" t="s">
        <v>65</v>
      </c>
      <c r="E22" s="37" t="s">
        <v>1953</v>
      </c>
    </row>
    <row r="23" spans="1:5" ht="89.25">
      <c r="A23" s="38" t="s">
        <v>66</v>
      </c>
      <c r="E23" s="44" t="s">
        <v>1954</v>
      </c>
    </row>
    <row r="24" spans="1:5" ht="38.25">
      <c r="A24" t="s">
        <v>67</v>
      </c>
      <c r="E24" s="37" t="s">
        <v>1955</v>
      </c>
    </row>
    <row r="25" spans="1:16" ht="12.75">
      <c r="A25" s="26" t="s">
        <v>59</v>
      </c>
      <c s="31" t="s">
        <v>43</v>
      </c>
      <c s="31" t="s">
        <v>1956</v>
      </c>
      <c s="26" t="s">
        <v>62</v>
      </c>
      <c s="32" t="s">
        <v>1957</v>
      </c>
      <c s="33" t="s">
        <v>225</v>
      </c>
      <c s="34">
        <v>48.244</v>
      </c>
      <c s="35">
        <v>0</v>
      </c>
      <c s="35">
        <f>ROUND(ROUND(H25,2)*ROUND(G25,3),2)</f>
      </c>
      <c r="O25">
        <f>(I25*21)/100</f>
      </c>
      <c t="s">
        <v>33</v>
      </c>
    </row>
    <row r="26" spans="1:5" ht="12.75">
      <c r="A26" s="36" t="s">
        <v>65</v>
      </c>
      <c r="E26" s="37" t="s">
        <v>1957</v>
      </c>
    </row>
    <row r="27" spans="1:5" ht="12.75">
      <c r="A27" s="38" t="s">
        <v>66</v>
      </c>
      <c r="E27" s="39" t="s">
        <v>62</v>
      </c>
    </row>
    <row r="28" spans="1:5" ht="38.25">
      <c r="A28" t="s">
        <v>67</v>
      </c>
      <c r="E28" s="37" t="s">
        <v>1955</v>
      </c>
    </row>
    <row r="29" spans="1:16" ht="12.75">
      <c r="A29" s="26" t="s">
        <v>59</v>
      </c>
      <c s="31" t="s">
        <v>45</v>
      </c>
      <c s="31" t="s">
        <v>1958</v>
      </c>
      <c s="26" t="s">
        <v>62</v>
      </c>
      <c s="32" t="s">
        <v>1959</v>
      </c>
      <c s="33" t="s">
        <v>971</v>
      </c>
      <c s="34">
        <v>1.308</v>
      </c>
      <c s="35">
        <v>0</v>
      </c>
      <c s="35">
        <f>ROUND(ROUND(H29,2)*ROUND(G29,3),2)</f>
      </c>
      <c r="O29">
        <f>(I29*21)/100</f>
      </c>
      <c t="s">
        <v>33</v>
      </c>
    </row>
    <row r="30" spans="1:5" ht="12.75">
      <c r="A30" s="36" t="s">
        <v>65</v>
      </c>
      <c r="E30" s="37" t="s">
        <v>1959</v>
      </c>
    </row>
    <row r="31" spans="1:5" ht="63.75">
      <c r="A31" s="38" t="s">
        <v>66</v>
      </c>
      <c r="E31" s="44" t="s">
        <v>1960</v>
      </c>
    </row>
    <row r="32" spans="1:5" ht="25.5">
      <c r="A32" t="s">
        <v>67</v>
      </c>
      <c r="E32" s="37" t="s">
        <v>1961</v>
      </c>
    </row>
    <row r="33" spans="1:16" ht="12.75">
      <c r="A33" s="26" t="s">
        <v>59</v>
      </c>
      <c s="31" t="s">
        <v>47</v>
      </c>
      <c s="31" t="s">
        <v>1962</v>
      </c>
      <c s="26" t="s">
        <v>62</v>
      </c>
      <c s="32" t="s">
        <v>1963</v>
      </c>
      <c s="33" t="s">
        <v>971</v>
      </c>
      <c s="34">
        <v>0.448</v>
      </c>
      <c s="35">
        <v>0</v>
      </c>
      <c s="35">
        <f>ROUND(ROUND(H33,2)*ROUND(G33,3),2)</f>
      </c>
      <c r="O33">
        <f>(I33*21)/100</f>
      </c>
      <c t="s">
        <v>33</v>
      </c>
    </row>
    <row r="34" spans="1:5" ht="12.75">
      <c r="A34" s="36" t="s">
        <v>65</v>
      </c>
      <c r="E34" s="37" t="s">
        <v>1963</v>
      </c>
    </row>
    <row r="35" spans="1:5" ht="63.75">
      <c r="A35" s="38" t="s">
        <v>66</v>
      </c>
      <c r="E35" s="44" t="s">
        <v>1964</v>
      </c>
    </row>
    <row r="36" spans="1:5" ht="25.5">
      <c r="A36" t="s">
        <v>67</v>
      </c>
      <c r="E36" s="37" t="s">
        <v>1961</v>
      </c>
    </row>
    <row r="37" spans="1:18" ht="12.75" customHeight="1">
      <c r="A37" s="6" t="s">
        <v>56</v>
      </c>
      <c s="6"/>
      <c s="41" t="s">
        <v>1965</v>
      </c>
      <c s="6"/>
      <c s="29" t="s">
        <v>1966</v>
      </c>
      <c s="6"/>
      <c s="6"/>
      <c s="6"/>
      <c s="42">
        <f>0+Q37</f>
      </c>
      <c r="O37">
        <f>0+R37</f>
      </c>
      <c r="Q37">
        <f>0+I38+I42</f>
      </c>
      <c>
        <f>0+O38+O42</f>
      </c>
    </row>
    <row r="38" spans="1:16" ht="38.25">
      <c r="A38" s="26" t="s">
        <v>59</v>
      </c>
      <c s="31" t="s">
        <v>201</v>
      </c>
      <c s="31" t="s">
        <v>1967</v>
      </c>
      <c s="26" t="s">
        <v>62</v>
      </c>
      <c s="32" t="s">
        <v>1968</v>
      </c>
      <c s="33" t="s">
        <v>1969</v>
      </c>
      <c s="34">
        <v>711.888</v>
      </c>
      <c s="35">
        <v>0</v>
      </c>
      <c s="35">
        <f>ROUND(ROUND(H38,2)*ROUND(G38,3),2)</f>
      </c>
      <c r="O38">
        <f>(I38*21)/100</f>
      </c>
      <c t="s">
        <v>33</v>
      </c>
    </row>
    <row r="39" spans="1:5" ht="76.5">
      <c r="A39" s="36" t="s">
        <v>65</v>
      </c>
      <c r="E39" s="37" t="s">
        <v>1970</v>
      </c>
    </row>
    <row r="40" spans="1:5" ht="204">
      <c r="A40" s="38" t="s">
        <v>66</v>
      </c>
      <c r="E40" s="44" t="s">
        <v>1971</v>
      </c>
    </row>
    <row r="41" spans="1:5" ht="12.75">
      <c r="A41" t="s">
        <v>67</v>
      </c>
      <c r="E41" s="37" t="s">
        <v>62</v>
      </c>
    </row>
    <row r="42" spans="1:16" ht="38.25">
      <c r="A42" s="26" t="s">
        <v>59</v>
      </c>
      <c s="31" t="s">
        <v>226</v>
      </c>
      <c s="31" t="s">
        <v>1972</v>
      </c>
      <c s="26" t="s">
        <v>62</v>
      </c>
      <c s="32" t="s">
        <v>1973</v>
      </c>
      <c s="33" t="s">
        <v>1969</v>
      </c>
      <c s="34">
        <v>711.888</v>
      </c>
      <c s="35">
        <v>0</v>
      </c>
      <c s="35">
        <f>ROUND(ROUND(H42,2)*ROUND(G42,3),2)</f>
      </c>
      <c r="O42">
        <f>(I42*21)/100</f>
      </c>
      <c t="s">
        <v>33</v>
      </c>
    </row>
    <row r="43" spans="1:5" ht="76.5">
      <c r="A43" s="36" t="s">
        <v>65</v>
      </c>
      <c r="E43" s="37" t="s">
        <v>1974</v>
      </c>
    </row>
    <row r="44" spans="1:5" ht="204">
      <c r="A44" s="38" t="s">
        <v>66</v>
      </c>
      <c r="E44" s="44" t="s">
        <v>1975</v>
      </c>
    </row>
    <row r="45" spans="1:5" ht="12.75">
      <c r="A45" t="s">
        <v>67</v>
      </c>
      <c r="E45" s="37" t="s">
        <v>62</v>
      </c>
    </row>
    <row r="46" spans="1:18" ht="12.75" customHeight="1">
      <c r="A46" s="6" t="s">
        <v>56</v>
      </c>
      <c s="6"/>
      <c s="41" t="s">
        <v>1835</v>
      </c>
      <c s="6"/>
      <c s="29" t="s">
        <v>1375</v>
      </c>
      <c s="6"/>
      <c s="6"/>
      <c s="6"/>
      <c s="42">
        <f>0+Q46</f>
      </c>
      <c r="O46">
        <f>0+R46</f>
      </c>
      <c r="Q46">
        <f>0+I47</f>
      </c>
      <c>
        <f>0+O47</f>
      </c>
    </row>
    <row r="47" spans="1:16" ht="25.5">
      <c r="A47" s="26" t="s">
        <v>59</v>
      </c>
      <c s="31" t="s">
        <v>50</v>
      </c>
      <c s="31" t="s">
        <v>1376</v>
      </c>
      <c s="26" t="s">
        <v>62</v>
      </c>
      <c s="32" t="s">
        <v>1378</v>
      </c>
      <c s="33" t="s">
        <v>216</v>
      </c>
      <c s="34">
        <v>0.09</v>
      </c>
      <c s="35">
        <v>0</v>
      </c>
      <c s="35">
        <f>ROUND(ROUND(H47,2)*ROUND(G47,3),2)</f>
      </c>
      <c r="O47">
        <f>(I47*21)/100</f>
      </c>
      <c t="s">
        <v>33</v>
      </c>
    </row>
    <row r="48" spans="1:5" ht="25.5">
      <c r="A48" s="36" t="s">
        <v>65</v>
      </c>
      <c r="E48" s="37" t="s">
        <v>1378</v>
      </c>
    </row>
    <row r="49" spans="1:5" ht="114.75">
      <c r="A49" s="38" t="s">
        <v>66</v>
      </c>
      <c r="E49" s="44" t="s">
        <v>1976</v>
      </c>
    </row>
    <row r="50" spans="1:5" ht="51">
      <c r="A50" t="s">
        <v>67</v>
      </c>
      <c r="E50" s="37" t="s">
        <v>1977</v>
      </c>
    </row>
    <row r="51" spans="1:18" ht="12.75" customHeight="1">
      <c r="A51" s="6" t="s">
        <v>56</v>
      </c>
      <c s="6"/>
      <c s="41" t="s">
        <v>1978</v>
      </c>
      <c s="6"/>
      <c s="29" t="s">
        <v>1979</v>
      </c>
      <c s="6"/>
      <c s="6"/>
      <c s="6"/>
      <c s="42">
        <f>0+Q51</f>
      </c>
      <c r="O51">
        <f>0+R51</f>
      </c>
      <c r="Q51">
        <f>0+I52+I56+I60+I64+I68+I72+I76+I80</f>
      </c>
      <c>
        <f>0+O52+O56+O60+O64+O68+O72+O76+O80</f>
      </c>
    </row>
    <row r="52" spans="1:16" ht="25.5">
      <c r="A52" s="26" t="s">
        <v>59</v>
      </c>
      <c s="31" t="s">
        <v>52</v>
      </c>
      <c s="31" t="s">
        <v>1980</v>
      </c>
      <c s="26" t="s">
        <v>62</v>
      </c>
      <c s="32" t="s">
        <v>1981</v>
      </c>
      <c s="33" t="s">
        <v>225</v>
      </c>
      <c s="34">
        <v>408.298</v>
      </c>
      <c s="35">
        <v>0</v>
      </c>
      <c s="35">
        <f>ROUND(ROUND(H52,2)*ROUND(G52,3),2)</f>
      </c>
      <c r="O52">
        <f>(I52*21)/100</f>
      </c>
      <c t="s">
        <v>33</v>
      </c>
    </row>
    <row r="53" spans="1:5" ht="25.5">
      <c r="A53" s="36" t="s">
        <v>65</v>
      </c>
      <c r="E53" s="37" t="s">
        <v>1981</v>
      </c>
    </row>
    <row r="54" spans="1:5" ht="51">
      <c r="A54" s="38" t="s">
        <v>66</v>
      </c>
      <c r="E54" s="44" t="s">
        <v>1982</v>
      </c>
    </row>
    <row r="55" spans="1:5" ht="153">
      <c r="A55" t="s">
        <v>67</v>
      </c>
      <c r="E55" s="37" t="s">
        <v>1983</v>
      </c>
    </row>
    <row r="56" spans="1:16" ht="25.5">
      <c r="A56" s="26" t="s">
        <v>59</v>
      </c>
      <c s="31" t="s">
        <v>231</v>
      </c>
      <c s="31" t="s">
        <v>1984</v>
      </c>
      <c s="26" t="s">
        <v>62</v>
      </c>
      <c s="32" t="s">
        <v>1985</v>
      </c>
      <c s="33" t="s">
        <v>225</v>
      </c>
      <c s="34">
        <v>408.298</v>
      </c>
      <c s="35">
        <v>0</v>
      </c>
      <c s="35">
        <f>ROUND(ROUND(H56,2)*ROUND(G56,3),2)</f>
      </c>
      <c r="O56">
        <f>(I56*21)/100</f>
      </c>
      <c t="s">
        <v>33</v>
      </c>
    </row>
    <row r="57" spans="1:5" ht="25.5">
      <c r="A57" s="36" t="s">
        <v>65</v>
      </c>
      <c r="E57" s="37" t="s">
        <v>1985</v>
      </c>
    </row>
    <row r="58" spans="1:5" ht="191.25">
      <c r="A58" s="38" t="s">
        <v>66</v>
      </c>
      <c r="E58" s="44" t="s">
        <v>1986</v>
      </c>
    </row>
    <row r="59" spans="1:5" ht="12.75">
      <c r="A59" t="s">
        <v>67</v>
      </c>
      <c r="E59" s="37" t="s">
        <v>62</v>
      </c>
    </row>
    <row r="60" spans="1:16" ht="25.5">
      <c r="A60" s="26" t="s">
        <v>59</v>
      </c>
      <c s="31" t="s">
        <v>234</v>
      </c>
      <c s="31" t="s">
        <v>1987</v>
      </c>
      <c s="26" t="s">
        <v>62</v>
      </c>
      <c s="32" t="s">
        <v>1988</v>
      </c>
      <c s="33" t="s">
        <v>216</v>
      </c>
      <c s="34">
        <v>7.67</v>
      </c>
      <c s="35">
        <v>0</v>
      </c>
      <c s="35">
        <f>ROUND(ROUND(H60,2)*ROUND(G60,3),2)</f>
      </c>
      <c r="O60">
        <f>(I60*21)/100</f>
      </c>
      <c t="s">
        <v>33</v>
      </c>
    </row>
    <row r="61" spans="1:5" ht="25.5">
      <c r="A61" s="36" t="s">
        <v>65</v>
      </c>
      <c r="E61" s="37" t="s">
        <v>1988</v>
      </c>
    </row>
    <row r="62" spans="1:5" ht="102">
      <c r="A62" s="38" t="s">
        <v>66</v>
      </c>
      <c r="E62" s="44" t="s">
        <v>1989</v>
      </c>
    </row>
    <row r="63" spans="1:5" ht="229.5">
      <c r="A63" t="s">
        <v>67</v>
      </c>
      <c r="E63" s="37" t="s">
        <v>1853</v>
      </c>
    </row>
    <row r="64" spans="1:16" ht="25.5">
      <c r="A64" s="26" t="s">
        <v>59</v>
      </c>
      <c s="31" t="s">
        <v>237</v>
      </c>
      <c s="31" t="s">
        <v>1854</v>
      </c>
      <c s="26" t="s">
        <v>62</v>
      </c>
      <c s="32" t="s">
        <v>1855</v>
      </c>
      <c s="33" t="s">
        <v>216</v>
      </c>
      <c s="34">
        <v>7.67</v>
      </c>
      <c s="35">
        <v>0</v>
      </c>
      <c s="35">
        <f>ROUND(ROUND(H64,2)*ROUND(G64,3),2)</f>
      </c>
      <c r="O64">
        <f>(I64*21)/100</f>
      </c>
      <c t="s">
        <v>33</v>
      </c>
    </row>
    <row r="65" spans="1:5" ht="25.5">
      <c r="A65" s="36" t="s">
        <v>65</v>
      </c>
      <c r="E65" s="37" t="s">
        <v>1855</v>
      </c>
    </row>
    <row r="66" spans="1:5" ht="51">
      <c r="A66" s="38" t="s">
        <v>66</v>
      </c>
      <c r="E66" s="44" t="s">
        <v>1990</v>
      </c>
    </row>
    <row r="67" spans="1:5" ht="76.5">
      <c r="A67" t="s">
        <v>67</v>
      </c>
      <c r="E67" s="37" t="s">
        <v>1856</v>
      </c>
    </row>
    <row r="68" spans="1:16" ht="12.75">
      <c r="A68" s="26" t="s">
        <v>59</v>
      </c>
      <c s="31" t="s">
        <v>240</v>
      </c>
      <c s="31" t="s">
        <v>1857</v>
      </c>
      <c s="26" t="s">
        <v>62</v>
      </c>
      <c s="32" t="s">
        <v>1858</v>
      </c>
      <c s="33" t="s">
        <v>225</v>
      </c>
      <c s="34">
        <v>13.824</v>
      </c>
      <c s="35">
        <v>0</v>
      </c>
      <c s="35">
        <f>ROUND(ROUND(H68,2)*ROUND(G68,3),2)</f>
      </c>
      <c r="O68">
        <f>(I68*21)/100</f>
      </c>
      <c t="s">
        <v>33</v>
      </c>
    </row>
    <row r="69" spans="1:5" ht="12.75">
      <c r="A69" s="36" t="s">
        <v>65</v>
      </c>
      <c r="E69" s="37" t="s">
        <v>1858</v>
      </c>
    </row>
    <row r="70" spans="1:5" ht="178.5">
      <c r="A70" s="38" t="s">
        <v>66</v>
      </c>
      <c r="E70" s="44" t="s">
        <v>1991</v>
      </c>
    </row>
    <row r="71" spans="1:5" ht="12.75">
      <c r="A71" t="s">
        <v>67</v>
      </c>
      <c r="E71" s="37" t="s">
        <v>62</v>
      </c>
    </row>
    <row r="72" spans="1:16" ht="12.75">
      <c r="A72" s="26" t="s">
        <v>59</v>
      </c>
      <c s="31" t="s">
        <v>243</v>
      </c>
      <c s="31" t="s">
        <v>1860</v>
      </c>
      <c s="26" t="s">
        <v>62</v>
      </c>
      <c s="32" t="s">
        <v>1861</v>
      </c>
      <c s="33" t="s">
        <v>225</v>
      </c>
      <c s="34">
        <v>13.824</v>
      </c>
      <c s="35">
        <v>0</v>
      </c>
      <c s="35">
        <f>ROUND(ROUND(H72,2)*ROUND(G72,3),2)</f>
      </c>
      <c r="O72">
        <f>(I72*21)/100</f>
      </c>
      <c t="s">
        <v>33</v>
      </c>
    </row>
    <row r="73" spans="1:5" ht="12.75">
      <c r="A73" s="36" t="s">
        <v>65</v>
      </c>
      <c r="E73" s="37" t="s">
        <v>1861</v>
      </c>
    </row>
    <row r="74" spans="1:5" ht="12.75">
      <c r="A74" s="38" t="s">
        <v>66</v>
      </c>
      <c r="E74" s="39" t="s">
        <v>62</v>
      </c>
    </row>
    <row r="75" spans="1:5" ht="12.75">
      <c r="A75" t="s">
        <v>67</v>
      </c>
      <c r="E75" s="37" t="s">
        <v>62</v>
      </c>
    </row>
    <row r="76" spans="1:16" ht="12.75">
      <c r="A76" s="26" t="s">
        <v>59</v>
      </c>
      <c s="31" t="s">
        <v>246</v>
      </c>
      <c s="31" t="s">
        <v>1992</v>
      </c>
      <c s="26" t="s">
        <v>62</v>
      </c>
      <c s="32" t="s">
        <v>1993</v>
      </c>
      <c s="33" t="s">
        <v>225</v>
      </c>
      <c s="34">
        <v>138.672</v>
      </c>
      <c s="35">
        <v>0</v>
      </c>
      <c s="35">
        <f>ROUND(ROUND(H76,2)*ROUND(G76,3),2)</f>
      </c>
      <c r="O76">
        <f>(I76*21)/100</f>
      </c>
      <c t="s">
        <v>33</v>
      </c>
    </row>
    <row r="77" spans="1:5" ht="12.75">
      <c r="A77" s="36" t="s">
        <v>65</v>
      </c>
      <c r="E77" s="37" t="s">
        <v>1993</v>
      </c>
    </row>
    <row r="78" spans="1:5" ht="102">
      <c r="A78" s="38" t="s">
        <v>66</v>
      </c>
      <c r="E78" s="44" t="s">
        <v>1994</v>
      </c>
    </row>
    <row r="79" spans="1:5" ht="89.25">
      <c r="A79" t="s">
        <v>67</v>
      </c>
      <c r="E79" s="37" t="s">
        <v>1995</v>
      </c>
    </row>
    <row r="80" spans="1:16" ht="12.75">
      <c r="A80" s="26" t="s">
        <v>59</v>
      </c>
      <c s="31" t="s">
        <v>60</v>
      </c>
      <c s="31" t="s">
        <v>1996</v>
      </c>
      <c s="26" t="s">
        <v>62</v>
      </c>
      <c s="32" t="s">
        <v>1997</v>
      </c>
      <c s="33" t="s">
        <v>225</v>
      </c>
      <c s="34">
        <v>138.672</v>
      </c>
      <c s="35">
        <v>0</v>
      </c>
      <c s="35">
        <f>ROUND(ROUND(H80,2)*ROUND(G80,3),2)</f>
      </c>
      <c r="O80">
        <f>(I80*21)/100</f>
      </c>
      <c t="s">
        <v>33</v>
      </c>
    </row>
    <row r="81" spans="1:5" ht="12.75">
      <c r="A81" s="36" t="s">
        <v>65</v>
      </c>
      <c r="E81" s="37" t="s">
        <v>1997</v>
      </c>
    </row>
    <row r="82" spans="1:5" ht="51">
      <c r="A82" s="38" t="s">
        <v>66</v>
      </c>
      <c r="E82" s="44" t="s">
        <v>1998</v>
      </c>
    </row>
    <row r="83" spans="1:5" ht="89.25">
      <c r="A83" t="s">
        <v>67</v>
      </c>
      <c r="E83" s="37" t="s">
        <v>1995</v>
      </c>
    </row>
    <row r="84" spans="1:18" ht="12.75" customHeight="1">
      <c r="A84" s="6" t="s">
        <v>56</v>
      </c>
      <c s="6"/>
      <c s="41" t="s">
        <v>1999</v>
      </c>
      <c s="6"/>
      <c s="29" t="s">
        <v>2000</v>
      </c>
      <c s="6"/>
      <c s="6"/>
      <c s="6"/>
      <c s="42">
        <f>0+Q84</f>
      </c>
      <c r="O84">
        <f>0+R84</f>
      </c>
      <c r="Q84">
        <f>0+I85+I89+I93+I97+I101+I105+I109+I113+I117+I121+I125+I129+I133+I137+I141+I145+I149</f>
      </c>
      <c>
        <f>0+O85+O89+O93+O97+O101+O105+O109+O113+O117+O121+O125+O129+O133+O137+O141+O145+O149</f>
      </c>
    </row>
    <row r="85" spans="1:16" ht="25.5">
      <c r="A85" s="26" t="s">
        <v>59</v>
      </c>
      <c s="31" t="s">
        <v>68</v>
      </c>
      <c s="31" t="s">
        <v>2001</v>
      </c>
      <c s="26" t="s">
        <v>62</v>
      </c>
      <c s="32" t="s">
        <v>2002</v>
      </c>
      <c s="33" t="s">
        <v>225</v>
      </c>
      <c s="34">
        <v>799.674</v>
      </c>
      <c s="35">
        <v>0</v>
      </c>
      <c s="35">
        <f>ROUND(ROUND(H85,2)*ROUND(G85,3),2)</f>
      </c>
      <c r="O85">
        <f>(I85*21)/100</f>
      </c>
      <c t="s">
        <v>33</v>
      </c>
    </row>
    <row r="86" spans="1:5" ht="25.5">
      <c r="A86" s="36" t="s">
        <v>65</v>
      </c>
      <c r="E86" s="37" t="s">
        <v>2002</v>
      </c>
    </row>
    <row r="87" spans="1:5" ht="63.75">
      <c r="A87" s="38" t="s">
        <v>66</v>
      </c>
      <c r="E87" s="44" t="s">
        <v>2003</v>
      </c>
    </row>
    <row r="88" spans="1:5" ht="63.75">
      <c r="A88" t="s">
        <v>67</v>
      </c>
      <c r="E88" s="37" t="s">
        <v>2004</v>
      </c>
    </row>
    <row r="89" spans="1:16" ht="25.5">
      <c r="A89" s="26" t="s">
        <v>59</v>
      </c>
      <c s="31" t="s">
        <v>72</v>
      </c>
      <c s="31" t="s">
        <v>2005</v>
      </c>
      <c s="26" t="s">
        <v>62</v>
      </c>
      <c s="32" t="s">
        <v>2006</v>
      </c>
      <c s="33" t="s">
        <v>225</v>
      </c>
      <c s="34">
        <v>799.674</v>
      </c>
      <c s="35">
        <v>0</v>
      </c>
      <c s="35">
        <f>ROUND(ROUND(H89,2)*ROUND(G89,3),2)</f>
      </c>
      <c r="O89">
        <f>(I89*21)/100</f>
      </c>
      <c t="s">
        <v>33</v>
      </c>
    </row>
    <row r="90" spans="1:5" ht="25.5">
      <c r="A90" s="36" t="s">
        <v>65</v>
      </c>
      <c r="E90" s="37" t="s">
        <v>2006</v>
      </c>
    </row>
    <row r="91" spans="1:5" ht="12.75">
      <c r="A91" s="38" t="s">
        <v>66</v>
      </c>
      <c r="E91" s="39" t="s">
        <v>62</v>
      </c>
    </row>
    <row r="92" spans="1:5" ht="25.5">
      <c r="A92" t="s">
        <v>67</v>
      </c>
      <c r="E92" s="37" t="s">
        <v>2007</v>
      </c>
    </row>
    <row r="93" spans="1:16" ht="25.5">
      <c r="A93" s="26" t="s">
        <v>59</v>
      </c>
      <c s="31" t="s">
        <v>75</v>
      </c>
      <c s="31" t="s">
        <v>2008</v>
      </c>
      <c s="26" t="s">
        <v>62</v>
      </c>
      <c s="32" t="s">
        <v>2009</v>
      </c>
      <c s="33" t="s">
        <v>216</v>
      </c>
      <c s="34">
        <v>1057.158</v>
      </c>
      <c s="35">
        <v>0</v>
      </c>
      <c s="35">
        <f>ROUND(ROUND(H93,2)*ROUND(G93,3),2)</f>
      </c>
      <c r="O93">
        <f>(I93*21)/100</f>
      </c>
      <c t="s">
        <v>33</v>
      </c>
    </row>
    <row r="94" spans="1:5" ht="25.5">
      <c r="A94" s="36" t="s">
        <v>65</v>
      </c>
      <c r="E94" s="37" t="s">
        <v>2009</v>
      </c>
    </row>
    <row r="95" spans="1:5" ht="102">
      <c r="A95" s="38" t="s">
        <v>66</v>
      </c>
      <c r="E95" s="44" t="s">
        <v>2010</v>
      </c>
    </row>
    <row r="96" spans="1:5" ht="25.5">
      <c r="A96" t="s">
        <v>67</v>
      </c>
      <c r="E96" s="37" t="s">
        <v>2011</v>
      </c>
    </row>
    <row r="97" spans="1:16" ht="25.5">
      <c r="A97" s="26" t="s">
        <v>59</v>
      </c>
      <c s="31" t="s">
        <v>78</v>
      </c>
      <c s="31" t="s">
        <v>2012</v>
      </c>
      <c s="26" t="s">
        <v>62</v>
      </c>
      <c s="32" t="s">
        <v>2013</v>
      </c>
      <c s="33" t="s">
        <v>216</v>
      </c>
      <c s="34">
        <v>1057.158</v>
      </c>
      <c s="35">
        <v>0</v>
      </c>
      <c s="35">
        <f>ROUND(ROUND(H97,2)*ROUND(G97,3),2)</f>
      </c>
      <c r="O97">
        <f>(I97*21)/100</f>
      </c>
      <c t="s">
        <v>33</v>
      </c>
    </row>
    <row r="98" spans="1:5" ht="25.5">
      <c r="A98" s="36" t="s">
        <v>65</v>
      </c>
      <c r="E98" s="37" t="s">
        <v>2013</v>
      </c>
    </row>
    <row r="99" spans="1:5" ht="12.75">
      <c r="A99" s="38" t="s">
        <v>66</v>
      </c>
      <c r="E99" s="39" t="s">
        <v>62</v>
      </c>
    </row>
    <row r="100" spans="1:5" ht="25.5">
      <c r="A100" t="s">
        <v>67</v>
      </c>
      <c r="E100" s="37" t="s">
        <v>2014</v>
      </c>
    </row>
    <row r="101" spans="1:16" ht="12.75">
      <c r="A101" s="26" t="s">
        <v>59</v>
      </c>
      <c s="31" t="s">
        <v>88</v>
      </c>
      <c s="31" t="s">
        <v>2015</v>
      </c>
      <c s="26" t="s">
        <v>62</v>
      </c>
      <c s="32" t="s">
        <v>2016</v>
      </c>
      <c s="33" t="s">
        <v>81</v>
      </c>
      <c s="34">
        <v>2</v>
      </c>
      <c s="35">
        <v>0</v>
      </c>
      <c s="35">
        <f>ROUND(ROUND(H101,2)*ROUND(G101,3),2)</f>
      </c>
      <c r="O101">
        <f>(I101*21)/100</f>
      </c>
      <c t="s">
        <v>33</v>
      </c>
    </row>
    <row r="102" spans="1:5" ht="12.75">
      <c r="A102" s="36" t="s">
        <v>65</v>
      </c>
      <c r="E102" s="37" t="s">
        <v>2016</v>
      </c>
    </row>
    <row r="103" spans="1:5" ht="114.75">
      <c r="A103" s="38" t="s">
        <v>66</v>
      </c>
      <c r="E103" s="44" t="s">
        <v>2017</v>
      </c>
    </row>
    <row r="104" spans="1:5" ht="102">
      <c r="A104" t="s">
        <v>67</v>
      </c>
      <c r="E104" s="37" t="s">
        <v>2018</v>
      </c>
    </row>
    <row r="105" spans="1:16" ht="12.75">
      <c r="A105" s="26" t="s">
        <v>59</v>
      </c>
      <c s="31" t="s">
        <v>91</v>
      </c>
      <c s="31" t="s">
        <v>2019</v>
      </c>
      <c s="26" t="s">
        <v>62</v>
      </c>
      <c s="32" t="s">
        <v>2020</v>
      </c>
      <c s="33" t="s">
        <v>81</v>
      </c>
      <c s="34">
        <v>2</v>
      </c>
      <c s="35">
        <v>0</v>
      </c>
      <c s="35">
        <f>ROUND(ROUND(H105,2)*ROUND(G105,3),2)</f>
      </c>
      <c r="O105">
        <f>(I105*21)/100</f>
      </c>
      <c t="s">
        <v>33</v>
      </c>
    </row>
    <row r="106" spans="1:5" ht="12.75">
      <c r="A106" s="36" t="s">
        <v>65</v>
      </c>
      <c r="E106" s="37" t="s">
        <v>2020</v>
      </c>
    </row>
    <row r="107" spans="1:5" ht="114.75">
      <c r="A107" s="38" t="s">
        <v>66</v>
      </c>
      <c r="E107" s="44" t="s">
        <v>2017</v>
      </c>
    </row>
    <row r="108" spans="1:5" ht="102">
      <c r="A108" t="s">
        <v>67</v>
      </c>
      <c r="E108" s="37" t="s">
        <v>2018</v>
      </c>
    </row>
    <row r="109" spans="1:16" ht="25.5">
      <c r="A109" s="26" t="s">
        <v>59</v>
      </c>
      <c s="31" t="s">
        <v>94</v>
      </c>
      <c s="31" t="s">
        <v>2021</v>
      </c>
      <c s="26" t="s">
        <v>62</v>
      </c>
      <c s="32" t="s">
        <v>2022</v>
      </c>
      <c s="33" t="s">
        <v>81</v>
      </c>
      <c s="34">
        <v>4</v>
      </c>
      <c s="35">
        <v>0</v>
      </c>
      <c s="35">
        <f>ROUND(ROUND(H109,2)*ROUND(G109,3),2)</f>
      </c>
      <c r="O109">
        <f>(I109*21)/100</f>
      </c>
      <c t="s">
        <v>33</v>
      </c>
    </row>
    <row r="110" spans="1:5" ht="25.5">
      <c r="A110" s="36" t="s">
        <v>65</v>
      </c>
      <c r="E110" s="37" t="s">
        <v>2022</v>
      </c>
    </row>
    <row r="111" spans="1:5" ht="63.75">
      <c r="A111" s="38" t="s">
        <v>66</v>
      </c>
      <c r="E111" s="44" t="s">
        <v>2023</v>
      </c>
    </row>
    <row r="112" spans="1:5" ht="12.75">
      <c r="A112" t="s">
        <v>67</v>
      </c>
      <c r="E112" s="37" t="s">
        <v>62</v>
      </c>
    </row>
    <row r="113" spans="1:16" ht="25.5">
      <c r="A113" s="26" t="s">
        <v>59</v>
      </c>
      <c s="31" t="s">
        <v>97</v>
      </c>
      <c s="31" t="s">
        <v>2024</v>
      </c>
      <c s="26" t="s">
        <v>62</v>
      </c>
      <c s="32" t="s">
        <v>2025</v>
      </c>
      <c s="33" t="s">
        <v>81</v>
      </c>
      <c s="34">
        <v>2</v>
      </c>
      <c s="35">
        <v>0</v>
      </c>
      <c s="35">
        <f>ROUND(ROUND(H113,2)*ROUND(G113,3),2)</f>
      </c>
      <c r="O113">
        <f>(I113*21)/100</f>
      </c>
      <c t="s">
        <v>33</v>
      </c>
    </row>
    <row r="114" spans="1:5" ht="38.25">
      <c r="A114" s="36" t="s">
        <v>65</v>
      </c>
      <c r="E114" s="37" t="s">
        <v>2026</v>
      </c>
    </row>
    <row r="115" spans="1:5" ht="38.25">
      <c r="A115" s="38" t="s">
        <v>66</v>
      </c>
      <c r="E115" s="44" t="s">
        <v>2027</v>
      </c>
    </row>
    <row r="116" spans="1:5" ht="12.75">
      <c r="A116" t="s">
        <v>67</v>
      </c>
      <c r="E116" s="37" t="s">
        <v>62</v>
      </c>
    </row>
    <row r="117" spans="1:16" ht="38.25">
      <c r="A117" s="26" t="s">
        <v>59</v>
      </c>
      <c s="31" t="s">
        <v>85</v>
      </c>
      <c s="31" t="s">
        <v>2028</v>
      </c>
      <c s="26" t="s">
        <v>62</v>
      </c>
      <c s="32" t="s">
        <v>2029</v>
      </c>
      <c s="33" t="s">
        <v>216</v>
      </c>
      <c s="34">
        <v>1057.158</v>
      </c>
      <c s="35">
        <v>0</v>
      </c>
      <c s="35">
        <f>ROUND(ROUND(H117,2)*ROUND(G117,3),2)</f>
      </c>
      <c r="O117">
        <f>(I117*21)/100</f>
      </c>
      <c t="s">
        <v>33</v>
      </c>
    </row>
    <row r="118" spans="1:5" ht="38.25">
      <c r="A118" s="36" t="s">
        <v>65</v>
      </c>
      <c r="E118" s="37" t="s">
        <v>2030</v>
      </c>
    </row>
    <row r="119" spans="1:5" ht="12.75">
      <c r="A119" s="38" t="s">
        <v>66</v>
      </c>
      <c r="E119" s="39" t="s">
        <v>62</v>
      </c>
    </row>
    <row r="120" spans="1:5" ht="12.75">
      <c r="A120" t="s">
        <v>67</v>
      </c>
      <c r="E120" s="37" t="s">
        <v>62</v>
      </c>
    </row>
    <row r="121" spans="1:16" ht="25.5">
      <c r="A121" s="26" t="s">
        <v>59</v>
      </c>
      <c s="31" t="s">
        <v>82</v>
      </c>
      <c s="31" t="s">
        <v>2031</v>
      </c>
      <c s="26" t="s">
        <v>62</v>
      </c>
      <c s="32" t="s">
        <v>2032</v>
      </c>
      <c s="33" t="s">
        <v>225</v>
      </c>
      <c s="34">
        <v>799.674</v>
      </c>
      <c s="35">
        <v>0</v>
      </c>
      <c s="35">
        <f>ROUND(ROUND(H121,2)*ROUND(G121,3),2)</f>
      </c>
      <c r="O121">
        <f>(I121*21)/100</f>
      </c>
      <c t="s">
        <v>33</v>
      </c>
    </row>
    <row r="122" spans="1:5" ht="38.25">
      <c r="A122" s="36" t="s">
        <v>65</v>
      </c>
      <c r="E122" s="37" t="s">
        <v>2033</v>
      </c>
    </row>
    <row r="123" spans="1:5" ht="12.75">
      <c r="A123" s="38" t="s">
        <v>66</v>
      </c>
      <c r="E123" s="39" t="s">
        <v>62</v>
      </c>
    </row>
    <row r="124" spans="1:5" ht="12.75">
      <c r="A124" t="s">
        <v>67</v>
      </c>
      <c r="E124" s="37" t="s">
        <v>62</v>
      </c>
    </row>
    <row r="125" spans="1:16" ht="25.5">
      <c r="A125" s="26" t="s">
        <v>59</v>
      </c>
      <c s="31" t="s">
        <v>100</v>
      </c>
      <c s="31" t="s">
        <v>2034</v>
      </c>
      <c s="26" t="s">
        <v>62</v>
      </c>
      <c s="32" t="s">
        <v>2035</v>
      </c>
      <c s="33" t="s">
        <v>934</v>
      </c>
      <c s="34">
        <v>2</v>
      </c>
      <c s="35">
        <v>0</v>
      </c>
      <c s="35">
        <f>ROUND(ROUND(H125,2)*ROUND(G125,3),2)</f>
      </c>
      <c r="O125">
        <f>(I125*21)/100</f>
      </c>
      <c t="s">
        <v>33</v>
      </c>
    </row>
    <row r="126" spans="1:5" ht="25.5">
      <c r="A126" s="36" t="s">
        <v>65</v>
      </c>
      <c r="E126" s="37" t="s">
        <v>2035</v>
      </c>
    </row>
    <row r="127" spans="1:5" ht="242.25">
      <c r="A127" s="38" t="s">
        <v>66</v>
      </c>
      <c r="E127" s="44" t="s">
        <v>2036</v>
      </c>
    </row>
    <row r="128" spans="1:5" ht="12.75">
      <c r="A128" t="s">
        <v>67</v>
      </c>
      <c r="E128" s="37" t="s">
        <v>62</v>
      </c>
    </row>
    <row r="129" spans="1:16" ht="25.5">
      <c r="A129" s="26" t="s">
        <v>59</v>
      </c>
      <c s="31" t="s">
        <v>103</v>
      </c>
      <c s="31" t="s">
        <v>2037</v>
      </c>
      <c s="26" t="s">
        <v>62</v>
      </c>
      <c s="32" t="s">
        <v>2038</v>
      </c>
      <c s="33" t="s">
        <v>934</v>
      </c>
      <c s="34">
        <v>2</v>
      </c>
      <c s="35">
        <v>0</v>
      </c>
      <c s="35">
        <f>ROUND(ROUND(H129,2)*ROUND(G129,3),2)</f>
      </c>
      <c r="O129">
        <f>(I129*21)/100</f>
      </c>
      <c t="s">
        <v>33</v>
      </c>
    </row>
    <row r="130" spans="1:5" ht="25.5">
      <c r="A130" s="36" t="s">
        <v>65</v>
      </c>
      <c r="E130" s="37" t="s">
        <v>2038</v>
      </c>
    </row>
    <row r="131" spans="1:5" ht="153">
      <c r="A131" s="38" t="s">
        <v>66</v>
      </c>
      <c r="E131" s="44" t="s">
        <v>2039</v>
      </c>
    </row>
    <row r="132" spans="1:5" ht="12.75">
      <c r="A132" t="s">
        <v>67</v>
      </c>
      <c r="E132" s="37" t="s">
        <v>62</v>
      </c>
    </row>
    <row r="133" spans="1:16" ht="12.75">
      <c r="A133" s="26" t="s">
        <v>59</v>
      </c>
      <c s="31" t="s">
        <v>110</v>
      </c>
      <c s="31" t="s">
        <v>2040</v>
      </c>
      <c s="26" t="s">
        <v>62</v>
      </c>
      <c s="32" t="s">
        <v>2041</v>
      </c>
      <c s="33" t="s">
        <v>81</v>
      </c>
      <c s="34">
        <v>4</v>
      </c>
      <c s="35">
        <v>0</v>
      </c>
      <c s="35">
        <f>ROUND(ROUND(H133,2)*ROUND(G133,3),2)</f>
      </c>
      <c r="O133">
        <f>(I133*21)/100</f>
      </c>
      <c t="s">
        <v>33</v>
      </c>
    </row>
    <row r="134" spans="1:5" ht="12.75">
      <c r="A134" s="36" t="s">
        <v>65</v>
      </c>
      <c r="E134" s="37" t="s">
        <v>2041</v>
      </c>
    </row>
    <row r="135" spans="1:5" ht="63.75">
      <c r="A135" s="38" t="s">
        <v>66</v>
      </c>
      <c r="E135" s="44" t="s">
        <v>2042</v>
      </c>
    </row>
    <row r="136" spans="1:5" ht="12.75">
      <c r="A136" t="s">
        <v>67</v>
      </c>
      <c r="E136" s="37" t="s">
        <v>62</v>
      </c>
    </row>
    <row r="137" spans="1:16" ht="12.75">
      <c r="A137" s="26" t="s">
        <v>59</v>
      </c>
      <c s="31" t="s">
        <v>113</v>
      </c>
      <c s="31" t="s">
        <v>2043</v>
      </c>
      <c s="26" t="s">
        <v>62</v>
      </c>
      <c s="32" t="s">
        <v>2044</v>
      </c>
      <c s="33" t="s">
        <v>81</v>
      </c>
      <c s="34">
        <v>4</v>
      </c>
      <c s="35">
        <v>0</v>
      </c>
      <c s="35">
        <f>ROUND(ROUND(H137,2)*ROUND(G137,3),2)</f>
      </c>
      <c r="O137">
        <f>(I137*21)/100</f>
      </c>
      <c t="s">
        <v>33</v>
      </c>
    </row>
    <row r="138" spans="1:5" ht="12.75">
      <c r="A138" s="36" t="s">
        <v>65</v>
      </c>
      <c r="E138" s="37" t="s">
        <v>2044</v>
      </c>
    </row>
    <row r="139" spans="1:5" ht="114.75">
      <c r="A139" s="38" t="s">
        <v>66</v>
      </c>
      <c r="E139" s="44" t="s">
        <v>2045</v>
      </c>
    </row>
    <row r="140" spans="1:5" ht="12.75">
      <c r="A140" t="s">
        <v>67</v>
      </c>
      <c r="E140" s="37" t="s">
        <v>62</v>
      </c>
    </row>
    <row r="141" spans="1:16" ht="38.25">
      <c r="A141" s="26" t="s">
        <v>59</v>
      </c>
      <c s="31" t="s">
        <v>116</v>
      </c>
      <c s="31" t="s">
        <v>2046</v>
      </c>
      <c s="26" t="s">
        <v>62</v>
      </c>
      <c s="32" t="s">
        <v>1870</v>
      </c>
      <c s="33" t="s">
        <v>934</v>
      </c>
      <c s="34">
        <v>2</v>
      </c>
      <c s="35">
        <v>0</v>
      </c>
      <c s="35">
        <f>ROUND(ROUND(H141,2)*ROUND(G141,3),2)</f>
      </c>
      <c r="O141">
        <f>(I141*21)/100</f>
      </c>
      <c t="s">
        <v>33</v>
      </c>
    </row>
    <row r="142" spans="1:5" ht="38.25">
      <c r="A142" s="36" t="s">
        <v>65</v>
      </c>
      <c r="E142" s="37" t="s">
        <v>1871</v>
      </c>
    </row>
    <row r="143" spans="1:5" ht="63.75">
      <c r="A143" s="38" t="s">
        <v>66</v>
      </c>
      <c r="E143" s="44" t="s">
        <v>2047</v>
      </c>
    </row>
    <row r="144" spans="1:5" ht="12.75">
      <c r="A144" t="s">
        <v>67</v>
      </c>
      <c r="E144" s="37" t="s">
        <v>62</v>
      </c>
    </row>
    <row r="145" spans="1:16" ht="25.5">
      <c r="A145" s="26" t="s">
        <v>59</v>
      </c>
      <c s="31" t="s">
        <v>119</v>
      </c>
      <c s="31" t="s">
        <v>2048</v>
      </c>
      <c s="26" t="s">
        <v>62</v>
      </c>
      <c s="32" t="s">
        <v>1873</v>
      </c>
      <c s="33" t="s">
        <v>934</v>
      </c>
      <c s="34">
        <v>2</v>
      </c>
      <c s="35">
        <v>0</v>
      </c>
      <c s="35">
        <f>ROUND(ROUND(H145,2)*ROUND(G145,3),2)</f>
      </c>
      <c r="O145">
        <f>(I145*21)/100</f>
      </c>
      <c t="s">
        <v>33</v>
      </c>
    </row>
    <row r="146" spans="1:5" ht="38.25">
      <c r="A146" s="36" t="s">
        <v>65</v>
      </c>
      <c r="E146" s="37" t="s">
        <v>1874</v>
      </c>
    </row>
    <row r="147" spans="1:5" ht="63.75">
      <c r="A147" s="38" t="s">
        <v>66</v>
      </c>
      <c r="E147" s="44" t="s">
        <v>2047</v>
      </c>
    </row>
    <row r="148" spans="1:5" ht="12.75">
      <c r="A148" t="s">
        <v>67</v>
      </c>
      <c r="E148" s="37" t="s">
        <v>62</v>
      </c>
    </row>
    <row r="149" spans="1:16" ht="12.75">
      <c r="A149" s="26" t="s">
        <v>59</v>
      </c>
      <c s="31" t="s">
        <v>107</v>
      </c>
      <c s="31" t="s">
        <v>2049</v>
      </c>
      <c s="26" t="s">
        <v>62</v>
      </c>
      <c s="32" t="s">
        <v>2050</v>
      </c>
      <c s="33" t="s">
        <v>934</v>
      </c>
      <c s="34">
        <v>2</v>
      </c>
      <c s="35">
        <v>0</v>
      </c>
      <c s="35">
        <f>ROUND(ROUND(H149,2)*ROUND(G149,3),2)</f>
      </c>
      <c r="O149">
        <f>(I149*21)/100</f>
      </c>
      <c t="s">
        <v>33</v>
      </c>
    </row>
    <row r="150" spans="1:5" ht="12.75">
      <c r="A150" s="36" t="s">
        <v>65</v>
      </c>
      <c r="E150" s="37" t="s">
        <v>2050</v>
      </c>
    </row>
    <row r="151" spans="1:5" ht="63.75">
      <c r="A151" s="38" t="s">
        <v>66</v>
      </c>
      <c r="E151" s="44" t="s">
        <v>2047</v>
      </c>
    </row>
    <row r="152" spans="1:5" ht="12.75">
      <c r="A152" t="s">
        <v>67</v>
      </c>
      <c r="E152" s="37" t="s">
        <v>62</v>
      </c>
    </row>
    <row r="153" spans="1:18" ht="12.75" customHeight="1">
      <c r="A153" s="6" t="s">
        <v>56</v>
      </c>
      <c s="6"/>
      <c s="41" t="s">
        <v>1902</v>
      </c>
      <c s="6"/>
      <c s="29" t="s">
        <v>1903</v>
      </c>
      <c s="6"/>
      <c s="6"/>
      <c s="6"/>
      <c s="42">
        <f>0+Q153</f>
      </c>
      <c r="O153">
        <f>0+R153</f>
      </c>
      <c r="Q153">
        <f>0+I154+I158+I162+I166+I170+I174+I178</f>
      </c>
      <c>
        <f>0+O154+O158+O162+O166+O170+O174+O178</f>
      </c>
    </row>
    <row r="154" spans="1:16" ht="25.5">
      <c r="A154" s="26" t="s">
        <v>59</v>
      </c>
      <c s="31" t="s">
        <v>125</v>
      </c>
      <c s="31" t="s">
        <v>2051</v>
      </c>
      <c s="26" t="s">
        <v>62</v>
      </c>
      <c s="32" t="s">
        <v>2052</v>
      </c>
      <c s="33" t="s">
        <v>225</v>
      </c>
      <c s="34">
        <v>55.358</v>
      </c>
      <c s="35">
        <v>0</v>
      </c>
      <c s="35">
        <f>ROUND(ROUND(H154,2)*ROUND(G154,3),2)</f>
      </c>
      <c r="O154">
        <f>(I154*21)/100</f>
      </c>
      <c t="s">
        <v>33</v>
      </c>
    </row>
    <row r="155" spans="1:5" ht="25.5">
      <c r="A155" s="36" t="s">
        <v>65</v>
      </c>
      <c r="E155" s="37" t="s">
        <v>2053</v>
      </c>
    </row>
    <row r="156" spans="1:5" ht="153">
      <c r="A156" s="38" t="s">
        <v>66</v>
      </c>
      <c r="E156" s="44" t="s">
        <v>2054</v>
      </c>
    </row>
    <row r="157" spans="1:5" ht="12.75">
      <c r="A157" t="s">
        <v>67</v>
      </c>
      <c r="E157" s="37" t="s">
        <v>62</v>
      </c>
    </row>
    <row r="158" spans="1:16" ht="25.5">
      <c r="A158" s="26" t="s">
        <v>59</v>
      </c>
      <c s="31" t="s">
        <v>128</v>
      </c>
      <c s="31" t="s">
        <v>2055</v>
      </c>
      <c s="26" t="s">
        <v>62</v>
      </c>
      <c s="32" t="s">
        <v>2056</v>
      </c>
      <c s="33" t="s">
        <v>71</v>
      </c>
      <c s="34">
        <v>70.52</v>
      </c>
      <c s="35">
        <v>0</v>
      </c>
      <c s="35">
        <f>ROUND(ROUND(H158,2)*ROUND(G158,3),2)</f>
      </c>
      <c r="O158">
        <f>(I158*21)/100</f>
      </c>
      <c t="s">
        <v>33</v>
      </c>
    </row>
    <row r="159" spans="1:5" ht="25.5">
      <c r="A159" s="36" t="s">
        <v>65</v>
      </c>
      <c r="E159" s="37" t="s">
        <v>2056</v>
      </c>
    </row>
    <row r="160" spans="1:5" ht="153">
      <c r="A160" s="38" t="s">
        <v>66</v>
      </c>
      <c r="E160" s="44" t="s">
        <v>2057</v>
      </c>
    </row>
    <row r="161" spans="1:5" ht="12.75">
      <c r="A161" t="s">
        <v>67</v>
      </c>
      <c r="E161" s="37" t="s">
        <v>62</v>
      </c>
    </row>
    <row r="162" spans="1:16" ht="25.5">
      <c r="A162" s="26" t="s">
        <v>59</v>
      </c>
      <c s="31" t="s">
        <v>131</v>
      </c>
      <c s="31" t="s">
        <v>2058</v>
      </c>
      <c s="26" t="s">
        <v>62</v>
      </c>
      <c s="32" t="s">
        <v>2059</v>
      </c>
      <c s="33" t="s">
        <v>81</v>
      </c>
      <c s="34">
        <v>8</v>
      </c>
      <c s="35">
        <v>0</v>
      </c>
      <c s="35">
        <f>ROUND(ROUND(H162,2)*ROUND(G162,3),2)</f>
      </c>
      <c r="O162">
        <f>(I162*21)/100</f>
      </c>
      <c t="s">
        <v>33</v>
      </c>
    </row>
    <row r="163" spans="1:5" ht="25.5">
      <c r="A163" s="36" t="s">
        <v>65</v>
      </c>
      <c r="E163" s="37" t="s">
        <v>2059</v>
      </c>
    </row>
    <row r="164" spans="1:5" ht="127.5">
      <c r="A164" s="38" t="s">
        <v>66</v>
      </c>
      <c r="E164" s="44" t="s">
        <v>2060</v>
      </c>
    </row>
    <row r="165" spans="1:5" ht="12.75">
      <c r="A165" t="s">
        <v>67</v>
      </c>
      <c r="E165" s="37" t="s">
        <v>62</v>
      </c>
    </row>
    <row r="166" spans="1:16" ht="25.5">
      <c r="A166" s="26" t="s">
        <v>59</v>
      </c>
      <c s="31" t="s">
        <v>134</v>
      </c>
      <c s="31" t="s">
        <v>2061</v>
      </c>
      <c s="26" t="s">
        <v>62</v>
      </c>
      <c s="32" t="s">
        <v>2062</v>
      </c>
      <c s="33" t="s">
        <v>225</v>
      </c>
      <c s="34">
        <v>227.804</v>
      </c>
      <c s="35">
        <v>0</v>
      </c>
      <c s="35">
        <f>ROUND(ROUND(H166,2)*ROUND(G166,3),2)</f>
      </c>
      <c r="O166">
        <f>(I166*21)/100</f>
      </c>
      <c t="s">
        <v>33</v>
      </c>
    </row>
    <row r="167" spans="1:5" ht="25.5">
      <c r="A167" s="36" t="s">
        <v>65</v>
      </c>
      <c r="E167" s="37" t="s">
        <v>2062</v>
      </c>
    </row>
    <row r="168" spans="1:5" ht="280.5">
      <c r="A168" s="38" t="s">
        <v>66</v>
      </c>
      <c r="E168" s="44" t="s">
        <v>2063</v>
      </c>
    </row>
    <row r="169" spans="1:5" ht="12.75">
      <c r="A169" t="s">
        <v>67</v>
      </c>
      <c r="E169" s="37" t="s">
        <v>62</v>
      </c>
    </row>
    <row r="170" spans="1:16" ht="25.5">
      <c r="A170" s="26" t="s">
        <v>59</v>
      </c>
      <c s="31" t="s">
        <v>137</v>
      </c>
      <c s="31" t="s">
        <v>2064</v>
      </c>
      <c s="26" t="s">
        <v>62</v>
      </c>
      <c s="32" t="s">
        <v>2065</v>
      </c>
      <c s="33" t="s">
        <v>225</v>
      </c>
      <c s="34">
        <v>140.482</v>
      </c>
      <c s="35">
        <v>0</v>
      </c>
      <c s="35">
        <f>ROUND(ROUND(H170,2)*ROUND(G170,3),2)</f>
      </c>
      <c r="O170">
        <f>(I170*21)/100</f>
      </c>
      <c t="s">
        <v>33</v>
      </c>
    </row>
    <row r="171" spans="1:5" ht="25.5">
      <c r="A171" s="36" t="s">
        <v>65</v>
      </c>
      <c r="E171" s="37" t="s">
        <v>2065</v>
      </c>
    </row>
    <row r="172" spans="1:5" ht="293.25">
      <c r="A172" s="38" t="s">
        <v>66</v>
      </c>
      <c r="E172" s="44" t="s">
        <v>2066</v>
      </c>
    </row>
    <row r="173" spans="1:5" ht="12.75">
      <c r="A173" t="s">
        <v>67</v>
      </c>
      <c r="E173" s="37" t="s">
        <v>62</v>
      </c>
    </row>
    <row r="174" spans="1:16" ht="38.25">
      <c r="A174" s="26" t="s">
        <v>59</v>
      </c>
      <c s="31" t="s">
        <v>143</v>
      </c>
      <c s="31" t="s">
        <v>1919</v>
      </c>
      <c s="26" t="s">
        <v>62</v>
      </c>
      <c s="32" t="s">
        <v>1920</v>
      </c>
      <c s="33" t="s">
        <v>971</v>
      </c>
      <c s="34">
        <v>2.243</v>
      </c>
      <c s="35">
        <v>0</v>
      </c>
      <c s="35">
        <f>ROUND(ROUND(H174,2)*ROUND(G174,3),2)</f>
      </c>
      <c r="O174">
        <f>(I174*21)/100</f>
      </c>
      <c t="s">
        <v>33</v>
      </c>
    </row>
    <row r="175" spans="1:5" ht="38.25">
      <c r="A175" s="36" t="s">
        <v>65</v>
      </c>
      <c r="E175" s="37" t="s">
        <v>1921</v>
      </c>
    </row>
    <row r="176" spans="1:5" ht="12.75">
      <c r="A176" s="38" t="s">
        <v>66</v>
      </c>
      <c r="E176" s="39" t="s">
        <v>62</v>
      </c>
    </row>
    <row r="177" spans="1:5" ht="114.75">
      <c r="A177" t="s">
        <v>67</v>
      </c>
      <c r="E177" s="37" t="s">
        <v>1922</v>
      </c>
    </row>
    <row r="178" spans="1:16" ht="25.5">
      <c r="A178" s="26" t="s">
        <v>59</v>
      </c>
      <c s="31" t="s">
        <v>140</v>
      </c>
      <c s="31" t="s">
        <v>2067</v>
      </c>
      <c s="26" t="s">
        <v>62</v>
      </c>
      <c s="32" t="s">
        <v>2068</v>
      </c>
      <c s="33" t="s">
        <v>934</v>
      </c>
      <c s="34">
        <v>2</v>
      </c>
      <c s="35">
        <v>0</v>
      </c>
      <c s="35">
        <f>ROUND(ROUND(H178,2)*ROUND(G178,3),2)</f>
      </c>
      <c r="O178">
        <f>(I178*21)/100</f>
      </c>
      <c t="s">
        <v>33</v>
      </c>
    </row>
    <row r="179" spans="1:5" ht="25.5">
      <c r="A179" s="36" t="s">
        <v>65</v>
      </c>
      <c r="E179" s="37" t="s">
        <v>2068</v>
      </c>
    </row>
    <row r="180" spans="1:5" ht="102">
      <c r="A180" s="38" t="s">
        <v>66</v>
      </c>
      <c r="E180" s="44" t="s">
        <v>2069</v>
      </c>
    </row>
    <row r="181" spans="1:5" ht="12.75">
      <c r="A181" t="s">
        <v>67</v>
      </c>
      <c r="E181" s="37" t="s">
        <v>62</v>
      </c>
    </row>
    <row r="182" spans="1:18" ht="12.75" customHeight="1">
      <c r="A182" s="6" t="s">
        <v>56</v>
      </c>
      <c s="6"/>
      <c s="41" t="s">
        <v>2070</v>
      </c>
      <c s="6"/>
      <c s="29" t="s">
        <v>2071</v>
      </c>
      <c s="6"/>
      <c s="6"/>
      <c s="6"/>
      <c s="42">
        <f>0+Q182</f>
      </c>
      <c r="O182">
        <f>0+R182</f>
      </c>
      <c r="Q182">
        <f>0+I183+I187+I191+I195+I199</f>
      </c>
      <c>
        <f>0+O183+O187+O191+O195+O199</f>
      </c>
    </row>
    <row r="183" spans="1:16" ht="25.5">
      <c r="A183" s="26" t="s">
        <v>59</v>
      </c>
      <c s="31" t="s">
        <v>146</v>
      </c>
      <c s="31" t="s">
        <v>2072</v>
      </c>
      <c s="26" t="s">
        <v>62</v>
      </c>
      <c s="32" t="s">
        <v>2073</v>
      </c>
      <c s="33" t="s">
        <v>81</v>
      </c>
      <c s="34">
        <v>8</v>
      </c>
      <c s="35">
        <v>0</v>
      </c>
      <c s="35">
        <f>ROUND(ROUND(H183,2)*ROUND(G183,3),2)</f>
      </c>
      <c r="O183">
        <f>(I183*21)/100</f>
      </c>
      <c t="s">
        <v>33</v>
      </c>
    </row>
    <row r="184" spans="1:5" ht="25.5">
      <c r="A184" s="36" t="s">
        <v>65</v>
      </c>
      <c r="E184" s="37" t="s">
        <v>2073</v>
      </c>
    </row>
    <row r="185" spans="1:5" ht="63.75">
      <c r="A185" s="38" t="s">
        <v>66</v>
      </c>
      <c r="E185" s="44" t="s">
        <v>2074</v>
      </c>
    </row>
    <row r="186" spans="1:5" ht="12.75">
      <c r="A186" t="s">
        <v>67</v>
      </c>
      <c r="E186" s="37" t="s">
        <v>62</v>
      </c>
    </row>
    <row r="187" spans="1:16" ht="25.5">
      <c r="A187" s="26" t="s">
        <v>59</v>
      </c>
      <c s="31" t="s">
        <v>149</v>
      </c>
      <c s="31" t="s">
        <v>2075</v>
      </c>
      <c s="26" t="s">
        <v>62</v>
      </c>
      <c s="32" t="s">
        <v>2076</v>
      </c>
      <c s="33" t="s">
        <v>81</v>
      </c>
      <c s="34">
        <v>16</v>
      </c>
      <c s="35">
        <v>0</v>
      </c>
      <c s="35">
        <f>ROUND(ROUND(H187,2)*ROUND(G187,3),2)</f>
      </c>
      <c r="O187">
        <f>(I187*21)/100</f>
      </c>
      <c t="s">
        <v>33</v>
      </c>
    </row>
    <row r="188" spans="1:5" ht="25.5">
      <c r="A188" s="36" t="s">
        <v>65</v>
      </c>
      <c r="E188" s="37" t="s">
        <v>2076</v>
      </c>
    </row>
    <row r="189" spans="1:5" ht="63.75">
      <c r="A189" s="38" t="s">
        <v>66</v>
      </c>
      <c r="E189" s="44" t="s">
        <v>2077</v>
      </c>
    </row>
    <row r="190" spans="1:5" ht="12.75">
      <c r="A190" t="s">
        <v>67</v>
      </c>
      <c r="E190" s="37" t="s">
        <v>62</v>
      </c>
    </row>
    <row r="191" spans="1:16" ht="25.5">
      <c r="A191" s="26" t="s">
        <v>59</v>
      </c>
      <c s="31" t="s">
        <v>158</v>
      </c>
      <c s="31" t="s">
        <v>2078</v>
      </c>
      <c s="26" t="s">
        <v>62</v>
      </c>
      <c s="32" t="s">
        <v>2079</v>
      </c>
      <c s="33" t="s">
        <v>971</v>
      </c>
      <c s="34">
        <v>0.323</v>
      </c>
      <c s="35">
        <v>0</v>
      </c>
      <c s="35">
        <f>ROUND(ROUND(H191,2)*ROUND(G191,3),2)</f>
      </c>
      <c r="O191">
        <f>(I191*21)/100</f>
      </c>
      <c t="s">
        <v>33</v>
      </c>
    </row>
    <row r="192" spans="1:5" ht="25.5">
      <c r="A192" s="36" t="s">
        <v>65</v>
      </c>
      <c r="E192" s="37" t="s">
        <v>2079</v>
      </c>
    </row>
    <row r="193" spans="1:5" ht="12.75">
      <c r="A193" s="38" t="s">
        <v>66</v>
      </c>
      <c r="E193" s="39" t="s">
        <v>62</v>
      </c>
    </row>
    <row r="194" spans="1:5" ht="114.75">
      <c r="A194" t="s">
        <v>67</v>
      </c>
      <c r="E194" s="37" t="s">
        <v>1922</v>
      </c>
    </row>
    <row r="195" spans="1:16" ht="25.5">
      <c r="A195" s="26" t="s">
        <v>59</v>
      </c>
      <c s="31" t="s">
        <v>152</v>
      </c>
      <c s="31" t="s">
        <v>2080</v>
      </c>
      <c s="26" t="s">
        <v>62</v>
      </c>
      <c s="32" t="s">
        <v>2081</v>
      </c>
      <c s="33" t="s">
        <v>81</v>
      </c>
      <c s="34">
        <v>16</v>
      </c>
      <c s="35">
        <v>0</v>
      </c>
      <c s="35">
        <f>ROUND(ROUND(H195,2)*ROUND(G195,3),2)</f>
      </c>
      <c r="O195">
        <f>(I195*21)/100</f>
      </c>
      <c t="s">
        <v>33</v>
      </c>
    </row>
    <row r="196" spans="1:5" ht="38.25">
      <c r="A196" s="36" t="s">
        <v>65</v>
      </c>
      <c r="E196" s="37" t="s">
        <v>2082</v>
      </c>
    </row>
    <row r="197" spans="1:5" ht="63.75">
      <c r="A197" s="38" t="s">
        <v>66</v>
      </c>
      <c r="E197" s="44" t="s">
        <v>2077</v>
      </c>
    </row>
    <row r="198" spans="1:5" ht="12.75">
      <c r="A198" t="s">
        <v>67</v>
      </c>
      <c r="E198" s="37" t="s">
        <v>62</v>
      </c>
    </row>
    <row r="199" spans="1:16" ht="25.5">
      <c r="A199" s="26" t="s">
        <v>59</v>
      </c>
      <c s="31" t="s">
        <v>155</v>
      </c>
      <c s="31" t="s">
        <v>2083</v>
      </c>
      <c s="26" t="s">
        <v>62</v>
      </c>
      <c s="32" t="s">
        <v>2084</v>
      </c>
      <c s="33" t="s">
        <v>81</v>
      </c>
      <c s="34">
        <v>8</v>
      </c>
      <c s="35">
        <v>0</v>
      </c>
      <c s="35">
        <f>ROUND(ROUND(H199,2)*ROUND(G199,3),2)</f>
      </c>
      <c r="O199">
        <f>(I199*21)/100</f>
      </c>
      <c t="s">
        <v>33</v>
      </c>
    </row>
    <row r="200" spans="1:5" ht="38.25">
      <c r="A200" s="36" t="s">
        <v>65</v>
      </c>
      <c r="E200" s="37" t="s">
        <v>2085</v>
      </c>
    </row>
    <row r="201" spans="1:5" ht="63.75">
      <c r="A201" s="38" t="s">
        <v>66</v>
      </c>
      <c r="E201" s="44" t="s">
        <v>2086</v>
      </c>
    </row>
    <row r="202" spans="1:5" ht="12.75">
      <c r="A202" t="s">
        <v>67</v>
      </c>
      <c r="E202" s="37" t="s">
        <v>62</v>
      </c>
    </row>
    <row r="203" spans="1:18" ht="12.75" customHeight="1">
      <c r="A203" s="6" t="s">
        <v>56</v>
      </c>
      <c s="6"/>
      <c s="41" t="s">
        <v>2087</v>
      </c>
      <c s="6"/>
      <c s="29" t="s">
        <v>2088</v>
      </c>
      <c s="6"/>
      <c s="6"/>
      <c s="6"/>
      <c s="42">
        <f>0+Q203</f>
      </c>
      <c r="O203">
        <f>0+R203</f>
      </c>
      <c r="Q203">
        <f>0+I204+I208+I212+I216+I220</f>
      </c>
      <c>
        <f>0+O204+O208+O212+O216+O220</f>
      </c>
    </row>
    <row r="204" spans="1:16" ht="25.5">
      <c r="A204" s="26" t="s">
        <v>59</v>
      </c>
      <c s="31" t="s">
        <v>171</v>
      </c>
      <c s="31" t="s">
        <v>2089</v>
      </c>
      <c s="26" t="s">
        <v>62</v>
      </c>
      <c s="32" t="s">
        <v>2090</v>
      </c>
      <c s="33" t="s">
        <v>971</v>
      </c>
      <c s="34">
        <v>0.14</v>
      </c>
      <c s="35">
        <v>0</v>
      </c>
      <c s="35">
        <f>ROUND(ROUND(H204,2)*ROUND(G204,3),2)</f>
      </c>
      <c r="O204">
        <f>(I204*21)/100</f>
      </c>
      <c t="s">
        <v>33</v>
      </c>
    </row>
    <row r="205" spans="1:5" ht="25.5">
      <c r="A205" s="36" t="s">
        <v>65</v>
      </c>
      <c r="E205" s="37" t="s">
        <v>2090</v>
      </c>
    </row>
    <row r="206" spans="1:5" ht="12.75">
      <c r="A206" s="38" t="s">
        <v>66</v>
      </c>
      <c r="E206" s="39" t="s">
        <v>62</v>
      </c>
    </row>
    <row r="207" spans="1:5" ht="114.75">
      <c r="A207" t="s">
        <v>67</v>
      </c>
      <c r="E207" s="37" t="s">
        <v>2091</v>
      </c>
    </row>
    <row r="208" spans="1:16" ht="25.5">
      <c r="A208" s="26" t="s">
        <v>59</v>
      </c>
      <c s="31" t="s">
        <v>161</v>
      </c>
      <c s="31" t="s">
        <v>2092</v>
      </c>
      <c s="26" t="s">
        <v>62</v>
      </c>
      <c s="32" t="s">
        <v>2093</v>
      </c>
      <c s="33" t="s">
        <v>71</v>
      </c>
      <c s="34">
        <v>20</v>
      </c>
      <c s="35">
        <v>0</v>
      </c>
      <c s="35">
        <f>ROUND(ROUND(H208,2)*ROUND(G208,3),2)</f>
      </c>
      <c r="O208">
        <f>(I208*21)/100</f>
      </c>
      <c t="s">
        <v>33</v>
      </c>
    </row>
    <row r="209" spans="1:5" ht="25.5">
      <c r="A209" s="36" t="s">
        <v>65</v>
      </c>
      <c r="E209" s="37" t="s">
        <v>2093</v>
      </c>
    </row>
    <row r="210" spans="1:5" ht="89.25">
      <c r="A210" s="38" t="s">
        <v>66</v>
      </c>
      <c r="E210" s="44" t="s">
        <v>2094</v>
      </c>
    </row>
    <row r="211" spans="1:5" ht="12.75">
      <c r="A211" t="s">
        <v>67</v>
      </c>
      <c r="E211" s="37" t="s">
        <v>62</v>
      </c>
    </row>
    <row r="212" spans="1:16" ht="25.5">
      <c r="A212" s="26" t="s">
        <v>59</v>
      </c>
      <c s="31" t="s">
        <v>164</v>
      </c>
      <c s="31" t="s">
        <v>2095</v>
      </c>
      <c s="26" t="s">
        <v>62</v>
      </c>
      <c s="32" t="s">
        <v>2096</v>
      </c>
      <c s="33" t="s">
        <v>71</v>
      </c>
      <c s="34">
        <v>40</v>
      </c>
      <c s="35">
        <v>0</v>
      </c>
      <c s="35">
        <f>ROUND(ROUND(H212,2)*ROUND(G212,3),2)</f>
      </c>
      <c r="O212">
        <f>(I212*21)/100</f>
      </c>
      <c t="s">
        <v>33</v>
      </c>
    </row>
    <row r="213" spans="1:5" ht="25.5">
      <c r="A213" s="36" t="s">
        <v>65</v>
      </c>
      <c r="E213" s="37" t="s">
        <v>2096</v>
      </c>
    </row>
    <row r="214" spans="1:5" ht="89.25">
      <c r="A214" s="38" t="s">
        <v>66</v>
      </c>
      <c r="E214" s="44" t="s">
        <v>2097</v>
      </c>
    </row>
    <row r="215" spans="1:5" ht="12.75">
      <c r="A215" t="s">
        <v>67</v>
      </c>
      <c r="E215" s="37" t="s">
        <v>62</v>
      </c>
    </row>
    <row r="216" spans="1:16" ht="25.5">
      <c r="A216" s="26" t="s">
        <v>59</v>
      </c>
      <c s="31" t="s">
        <v>167</v>
      </c>
      <c s="31" t="s">
        <v>2098</v>
      </c>
      <c s="26" t="s">
        <v>62</v>
      </c>
      <c s="32" t="s">
        <v>2099</v>
      </c>
      <c s="33" t="s">
        <v>71</v>
      </c>
      <c s="34">
        <v>21.2</v>
      </c>
      <c s="35">
        <v>0</v>
      </c>
      <c s="35">
        <f>ROUND(ROUND(H216,2)*ROUND(G216,3),2)</f>
      </c>
      <c r="O216">
        <f>(I216*21)/100</f>
      </c>
      <c t="s">
        <v>33</v>
      </c>
    </row>
    <row r="217" spans="1:5" ht="25.5">
      <c r="A217" s="36" t="s">
        <v>65</v>
      </c>
      <c r="E217" s="37" t="s">
        <v>2099</v>
      </c>
    </row>
    <row r="218" spans="1:5" ht="89.25">
      <c r="A218" s="38" t="s">
        <v>66</v>
      </c>
      <c r="E218" s="44" t="s">
        <v>2100</v>
      </c>
    </row>
    <row r="219" spans="1:5" ht="12.75">
      <c r="A219" t="s">
        <v>67</v>
      </c>
      <c r="E219" s="37" t="s">
        <v>62</v>
      </c>
    </row>
    <row r="220" spans="1:16" ht="38.25">
      <c r="A220" s="26" t="s">
        <v>59</v>
      </c>
      <c s="31" t="s">
        <v>205</v>
      </c>
      <c s="31" t="s">
        <v>2101</v>
      </c>
      <c s="26" t="s">
        <v>62</v>
      </c>
      <c s="32" t="s">
        <v>2102</v>
      </c>
      <c s="33" t="s">
        <v>71</v>
      </c>
      <c s="34">
        <v>17</v>
      </c>
      <c s="35">
        <v>0</v>
      </c>
      <c s="35">
        <f>ROUND(ROUND(H220,2)*ROUND(G220,3),2)</f>
      </c>
      <c r="O220">
        <f>(I220*21)/100</f>
      </c>
      <c t="s">
        <v>33</v>
      </c>
    </row>
    <row r="221" spans="1:5" ht="38.25">
      <c r="A221" s="36" t="s">
        <v>65</v>
      </c>
      <c r="E221" s="37" t="s">
        <v>2103</v>
      </c>
    </row>
    <row r="222" spans="1:5" ht="89.25">
      <c r="A222" s="38" t="s">
        <v>66</v>
      </c>
      <c r="E222" s="44" t="s">
        <v>2104</v>
      </c>
    </row>
    <row r="223" spans="1:5" ht="12.75">
      <c r="A223" t="s">
        <v>67</v>
      </c>
      <c r="E223" s="37" t="s">
        <v>62</v>
      </c>
    </row>
    <row r="224" spans="1:18" ht="12.75" customHeight="1">
      <c r="A224" s="6" t="s">
        <v>56</v>
      </c>
      <c s="6"/>
      <c s="41" t="s">
        <v>1923</v>
      </c>
      <c s="6"/>
      <c s="29" t="s">
        <v>1924</v>
      </c>
      <c s="6"/>
      <c s="6"/>
      <c s="6"/>
      <c s="42">
        <f>0+Q224</f>
      </c>
      <c r="O224">
        <f>0+R224</f>
      </c>
      <c r="Q224">
        <f>0+I225+I229+I233+I237+I241+I245+I249+I253+I257+I261+I265+I269+I273+I277+I281+I285+I289+I293</f>
      </c>
      <c>
        <f>0+O225+O229+O233+O237+O241+O245+O249+O253+O257+O261+O265+O269+O273+O277+O281+O285+O289+O293</f>
      </c>
    </row>
    <row r="225" spans="1:16" ht="25.5">
      <c r="A225" s="26" t="s">
        <v>59</v>
      </c>
      <c s="31" t="s">
        <v>531</v>
      </c>
      <c s="31" t="s">
        <v>2105</v>
      </c>
      <c s="26" t="s">
        <v>62</v>
      </c>
      <c s="32" t="s">
        <v>2106</v>
      </c>
      <c s="33" t="s">
        <v>971</v>
      </c>
      <c s="34">
        <v>18.549</v>
      </c>
      <c s="35">
        <v>0</v>
      </c>
      <c s="35">
        <f>ROUND(ROUND(H225,2)*ROUND(G225,3),2)</f>
      </c>
      <c r="O225">
        <f>(I225*21)/100</f>
      </c>
      <c t="s">
        <v>33</v>
      </c>
    </row>
    <row r="226" spans="1:5" ht="25.5">
      <c r="A226" s="36" t="s">
        <v>65</v>
      </c>
      <c r="E226" s="37" t="s">
        <v>2106</v>
      </c>
    </row>
    <row r="227" spans="1:5" ht="12.75">
      <c r="A227" s="38" t="s">
        <v>66</v>
      </c>
      <c r="E227" s="39" t="s">
        <v>62</v>
      </c>
    </row>
    <row r="228" spans="1:5" ht="114.75">
      <c r="A228" t="s">
        <v>67</v>
      </c>
      <c r="E228" s="37" t="s">
        <v>1927</v>
      </c>
    </row>
    <row r="229" spans="1:16" ht="38.25">
      <c r="A229" s="26" t="s">
        <v>59</v>
      </c>
      <c s="31" t="s">
        <v>174</v>
      </c>
      <c s="31" t="s">
        <v>2107</v>
      </c>
      <c s="26" t="s">
        <v>62</v>
      </c>
      <c s="32" t="s">
        <v>2108</v>
      </c>
      <c s="33" t="s">
        <v>225</v>
      </c>
      <c s="34">
        <v>30.722</v>
      </c>
      <c s="35">
        <v>0</v>
      </c>
      <c s="35">
        <f>ROUND(ROUND(H229,2)*ROUND(G229,3),2)</f>
      </c>
      <c r="O229">
        <f>(I229*21)/100</f>
      </c>
      <c t="s">
        <v>33</v>
      </c>
    </row>
    <row r="230" spans="1:5" ht="38.25">
      <c r="A230" s="36" t="s">
        <v>65</v>
      </c>
      <c r="E230" s="37" t="s">
        <v>2108</v>
      </c>
    </row>
    <row r="231" spans="1:5" ht="63.75">
      <c r="A231" s="38" t="s">
        <v>66</v>
      </c>
      <c r="E231" s="44" t="s">
        <v>2109</v>
      </c>
    </row>
    <row r="232" spans="1:5" ht="12.75">
      <c r="A232" t="s">
        <v>67</v>
      </c>
      <c r="E232" s="37" t="s">
        <v>62</v>
      </c>
    </row>
    <row r="233" spans="1:16" ht="25.5">
      <c r="A233" s="26" t="s">
        <v>59</v>
      </c>
      <c s="31" t="s">
        <v>177</v>
      </c>
      <c s="31" t="s">
        <v>2110</v>
      </c>
      <c s="26" t="s">
        <v>62</v>
      </c>
      <c s="32" t="s">
        <v>2111</v>
      </c>
      <c s="33" t="s">
        <v>998</v>
      </c>
      <c s="34">
        <v>382.368</v>
      </c>
      <c s="35">
        <v>0</v>
      </c>
      <c s="35">
        <f>ROUND(ROUND(H233,2)*ROUND(G233,3),2)</f>
      </c>
      <c r="O233">
        <f>(I233*21)/100</f>
      </c>
      <c t="s">
        <v>33</v>
      </c>
    </row>
    <row r="234" spans="1:5" ht="25.5">
      <c r="A234" s="36" t="s">
        <v>65</v>
      </c>
      <c r="E234" s="37" t="s">
        <v>2111</v>
      </c>
    </row>
    <row r="235" spans="1:5" ht="76.5">
      <c r="A235" s="38" t="s">
        <v>66</v>
      </c>
      <c r="E235" s="44" t="s">
        <v>2112</v>
      </c>
    </row>
    <row r="236" spans="1:5" ht="12.75">
      <c r="A236" t="s">
        <v>67</v>
      </c>
      <c r="E236" s="37" t="s">
        <v>62</v>
      </c>
    </row>
    <row r="237" spans="1:16" ht="25.5">
      <c r="A237" s="26" t="s">
        <v>59</v>
      </c>
      <c s="31" t="s">
        <v>180</v>
      </c>
      <c s="31" t="s">
        <v>2113</v>
      </c>
      <c s="26" t="s">
        <v>62</v>
      </c>
      <c s="32" t="s">
        <v>2114</v>
      </c>
      <c s="33" t="s">
        <v>998</v>
      </c>
      <c s="34">
        <v>382.368</v>
      </c>
      <c s="35">
        <v>0</v>
      </c>
      <c s="35">
        <f>ROUND(ROUND(H237,2)*ROUND(G237,3),2)</f>
      </c>
      <c r="O237">
        <f>(I237*21)/100</f>
      </c>
      <c t="s">
        <v>33</v>
      </c>
    </row>
    <row r="238" spans="1:5" ht="25.5">
      <c r="A238" s="36" t="s">
        <v>65</v>
      </c>
      <c r="E238" s="37" t="s">
        <v>2114</v>
      </c>
    </row>
    <row r="239" spans="1:5" ht="76.5">
      <c r="A239" s="38" t="s">
        <v>66</v>
      </c>
      <c r="E239" s="44" t="s">
        <v>2115</v>
      </c>
    </row>
    <row r="240" spans="1:5" ht="12.75">
      <c r="A240" t="s">
        <v>67</v>
      </c>
      <c r="E240" s="37" t="s">
        <v>62</v>
      </c>
    </row>
    <row r="241" spans="1:16" ht="38.25">
      <c r="A241" s="26" t="s">
        <v>59</v>
      </c>
      <c s="31" t="s">
        <v>183</v>
      </c>
      <c s="31" t="s">
        <v>2116</v>
      </c>
      <c s="26" t="s">
        <v>62</v>
      </c>
      <c s="32" t="s">
        <v>2117</v>
      </c>
      <c s="33" t="s">
        <v>998</v>
      </c>
      <c s="34">
        <v>5001.566</v>
      </c>
      <c s="35">
        <v>0</v>
      </c>
      <c s="35">
        <f>ROUND(ROUND(H241,2)*ROUND(G241,3),2)</f>
      </c>
      <c r="O241">
        <f>(I241*21)/100</f>
      </c>
      <c t="s">
        <v>33</v>
      </c>
    </row>
    <row r="242" spans="1:5" ht="38.25">
      <c r="A242" s="36" t="s">
        <v>65</v>
      </c>
      <c r="E242" s="37" t="s">
        <v>2118</v>
      </c>
    </row>
    <row r="243" spans="1:5" ht="63.75">
      <c r="A243" s="38" t="s">
        <v>66</v>
      </c>
      <c r="E243" s="44" t="s">
        <v>2119</v>
      </c>
    </row>
    <row r="244" spans="1:5" ht="12.75">
      <c r="A244" t="s">
        <v>67</v>
      </c>
      <c r="E244" s="37" t="s">
        <v>62</v>
      </c>
    </row>
    <row r="245" spans="1:16" ht="38.25">
      <c r="A245" s="26" t="s">
        <v>59</v>
      </c>
      <c s="31" t="s">
        <v>186</v>
      </c>
      <c s="31" t="s">
        <v>2120</v>
      </c>
      <c s="26" t="s">
        <v>62</v>
      </c>
      <c s="32" t="s">
        <v>2121</v>
      </c>
      <c s="33" t="s">
        <v>998</v>
      </c>
      <c s="34">
        <v>5001.566</v>
      </c>
      <c s="35">
        <v>0</v>
      </c>
      <c s="35">
        <f>ROUND(ROUND(H245,2)*ROUND(G245,3),2)</f>
      </c>
      <c r="O245">
        <f>(I245*21)/100</f>
      </c>
      <c t="s">
        <v>33</v>
      </c>
    </row>
    <row r="246" spans="1:5" ht="38.25">
      <c r="A246" s="36" t="s">
        <v>65</v>
      </c>
      <c r="E246" s="37" t="s">
        <v>2122</v>
      </c>
    </row>
    <row r="247" spans="1:5" ht="63.75">
      <c r="A247" s="38" t="s">
        <v>66</v>
      </c>
      <c r="E247" s="44" t="s">
        <v>2123</v>
      </c>
    </row>
    <row r="248" spans="1:5" ht="12.75">
      <c r="A248" t="s">
        <v>67</v>
      </c>
      <c r="E248" s="37" t="s">
        <v>62</v>
      </c>
    </row>
    <row r="249" spans="1:16" ht="25.5">
      <c r="A249" s="26" t="s">
        <v>59</v>
      </c>
      <c s="31" t="s">
        <v>189</v>
      </c>
      <c s="31" t="s">
        <v>2124</v>
      </c>
      <c s="26" t="s">
        <v>62</v>
      </c>
      <c s="32" t="s">
        <v>2125</v>
      </c>
      <c s="33" t="s">
        <v>225</v>
      </c>
      <c s="34">
        <v>216</v>
      </c>
      <c s="35">
        <v>0</v>
      </c>
      <c s="35">
        <f>ROUND(ROUND(H249,2)*ROUND(G249,3),2)</f>
      </c>
      <c r="O249">
        <f>(I249*21)/100</f>
      </c>
      <c t="s">
        <v>33</v>
      </c>
    </row>
    <row r="250" spans="1:5" ht="38.25">
      <c r="A250" s="36" t="s">
        <v>65</v>
      </c>
      <c r="E250" s="37" t="s">
        <v>2126</v>
      </c>
    </row>
    <row r="251" spans="1:5" ht="89.25">
      <c r="A251" s="38" t="s">
        <v>66</v>
      </c>
      <c r="E251" s="44" t="s">
        <v>2127</v>
      </c>
    </row>
    <row r="252" spans="1:5" ht="12.75">
      <c r="A252" t="s">
        <v>67</v>
      </c>
      <c r="E252" s="37" t="s">
        <v>62</v>
      </c>
    </row>
    <row r="253" spans="1:16" ht="38.25">
      <c r="A253" s="26" t="s">
        <v>59</v>
      </c>
      <c s="31" t="s">
        <v>192</v>
      </c>
      <c s="31" t="s">
        <v>2128</v>
      </c>
      <c s="26" t="s">
        <v>62</v>
      </c>
      <c s="32" t="s">
        <v>2129</v>
      </c>
      <c s="33" t="s">
        <v>225</v>
      </c>
      <c s="34">
        <v>20</v>
      </c>
      <c s="35">
        <v>0</v>
      </c>
      <c s="35">
        <f>ROUND(ROUND(H253,2)*ROUND(G253,3),2)</f>
      </c>
      <c r="O253">
        <f>(I253*21)/100</f>
      </c>
      <c t="s">
        <v>33</v>
      </c>
    </row>
    <row r="254" spans="1:5" ht="38.25">
      <c r="A254" s="36" t="s">
        <v>65</v>
      </c>
      <c r="E254" s="37" t="s">
        <v>2130</v>
      </c>
    </row>
    <row r="255" spans="1:5" ht="63.75">
      <c r="A255" s="38" t="s">
        <v>66</v>
      </c>
      <c r="E255" s="44" t="s">
        <v>2131</v>
      </c>
    </row>
    <row r="256" spans="1:5" ht="12.75">
      <c r="A256" t="s">
        <v>67</v>
      </c>
      <c r="E256" s="37" t="s">
        <v>62</v>
      </c>
    </row>
    <row r="257" spans="1:16" ht="25.5">
      <c r="A257" s="26" t="s">
        <v>59</v>
      </c>
      <c s="31" t="s">
        <v>195</v>
      </c>
      <c s="31" t="s">
        <v>2132</v>
      </c>
      <c s="26" t="s">
        <v>62</v>
      </c>
      <c s="32" t="s">
        <v>2133</v>
      </c>
      <c s="33" t="s">
        <v>81</v>
      </c>
      <c s="34">
        <v>1</v>
      </c>
      <c s="35">
        <v>0</v>
      </c>
      <c s="35">
        <f>ROUND(ROUND(H257,2)*ROUND(G257,3),2)</f>
      </c>
      <c r="O257">
        <f>(I257*21)/100</f>
      </c>
      <c t="s">
        <v>33</v>
      </c>
    </row>
    <row r="258" spans="1:5" ht="38.25">
      <c r="A258" s="36" t="s">
        <v>65</v>
      </c>
      <c r="E258" s="37" t="s">
        <v>2134</v>
      </c>
    </row>
    <row r="259" spans="1:5" ht="63.75">
      <c r="A259" s="38" t="s">
        <v>66</v>
      </c>
      <c r="E259" s="44" t="s">
        <v>2135</v>
      </c>
    </row>
    <row r="260" spans="1:5" ht="12.75">
      <c r="A260" t="s">
        <v>67</v>
      </c>
      <c r="E260" s="37" t="s">
        <v>62</v>
      </c>
    </row>
    <row r="261" spans="1:16" ht="25.5">
      <c r="A261" s="26" t="s">
        <v>59</v>
      </c>
      <c s="31" t="s">
        <v>198</v>
      </c>
      <c s="31" t="s">
        <v>2136</v>
      </c>
      <c s="26" t="s">
        <v>62</v>
      </c>
      <c s="32" t="s">
        <v>2137</v>
      </c>
      <c s="33" t="s">
        <v>81</v>
      </c>
      <c s="34">
        <v>1</v>
      </c>
      <c s="35">
        <v>0</v>
      </c>
      <c s="35">
        <f>ROUND(ROUND(H261,2)*ROUND(G261,3),2)</f>
      </c>
      <c r="O261">
        <f>(I261*21)/100</f>
      </c>
      <c t="s">
        <v>33</v>
      </c>
    </row>
    <row r="262" spans="1:5" ht="38.25">
      <c r="A262" s="36" t="s">
        <v>65</v>
      </c>
      <c r="E262" s="37" t="s">
        <v>2138</v>
      </c>
    </row>
    <row r="263" spans="1:5" ht="63.75">
      <c r="A263" s="38" t="s">
        <v>66</v>
      </c>
      <c r="E263" s="44" t="s">
        <v>2139</v>
      </c>
    </row>
    <row r="264" spans="1:5" ht="12.75">
      <c r="A264" t="s">
        <v>67</v>
      </c>
      <c r="E264" s="37" t="s">
        <v>62</v>
      </c>
    </row>
    <row r="265" spans="1:16" ht="25.5">
      <c r="A265" s="26" t="s">
        <v>59</v>
      </c>
      <c s="31" t="s">
        <v>329</v>
      </c>
      <c s="31" t="s">
        <v>2140</v>
      </c>
      <c s="26" t="s">
        <v>62</v>
      </c>
      <c s="32" t="s">
        <v>2141</v>
      </c>
      <c s="33" t="s">
        <v>81</v>
      </c>
      <c s="34">
        <v>2</v>
      </c>
      <c s="35">
        <v>0</v>
      </c>
      <c s="35">
        <f>ROUND(ROUND(H265,2)*ROUND(G265,3),2)</f>
      </c>
      <c r="O265">
        <f>(I265*21)/100</f>
      </c>
      <c t="s">
        <v>33</v>
      </c>
    </row>
    <row r="266" spans="1:5" ht="76.5">
      <c r="A266" s="36" t="s">
        <v>65</v>
      </c>
      <c r="E266" s="37" t="s">
        <v>2142</v>
      </c>
    </row>
    <row r="267" spans="1:5" ht="89.25">
      <c r="A267" s="38" t="s">
        <v>66</v>
      </c>
      <c r="E267" s="44" t="s">
        <v>2143</v>
      </c>
    </row>
    <row r="268" spans="1:5" ht="12.75">
      <c r="A268" t="s">
        <v>67</v>
      </c>
      <c r="E268" s="37" t="s">
        <v>62</v>
      </c>
    </row>
    <row r="269" spans="1:16" ht="38.25">
      <c r="A269" s="26" t="s">
        <v>59</v>
      </c>
      <c s="31" t="s">
        <v>515</v>
      </c>
      <c s="31" t="s">
        <v>2144</v>
      </c>
      <c s="26" t="s">
        <v>62</v>
      </c>
      <c s="32" t="s">
        <v>2145</v>
      </c>
      <c s="33" t="s">
        <v>71</v>
      </c>
      <c s="34">
        <v>18.8</v>
      </c>
      <c s="35">
        <v>0</v>
      </c>
      <c s="35">
        <f>ROUND(ROUND(H269,2)*ROUND(G269,3),2)</f>
      </c>
      <c r="O269">
        <f>(I269*21)/100</f>
      </c>
      <c t="s">
        <v>33</v>
      </c>
    </row>
    <row r="270" spans="1:5" ht="38.25">
      <c r="A270" s="36" t="s">
        <v>65</v>
      </c>
      <c r="E270" s="37" t="s">
        <v>2146</v>
      </c>
    </row>
    <row r="271" spans="1:5" ht="76.5">
      <c r="A271" s="38" t="s">
        <v>66</v>
      </c>
      <c r="E271" s="44" t="s">
        <v>2147</v>
      </c>
    </row>
    <row r="272" spans="1:5" ht="12.75">
      <c r="A272" t="s">
        <v>67</v>
      </c>
      <c r="E272" s="37" t="s">
        <v>62</v>
      </c>
    </row>
    <row r="273" spans="1:16" ht="38.25">
      <c r="A273" s="26" t="s">
        <v>59</v>
      </c>
      <c s="31" t="s">
        <v>518</v>
      </c>
      <c s="31" t="s">
        <v>2148</v>
      </c>
      <c s="26" t="s">
        <v>62</v>
      </c>
      <c s="32" t="s">
        <v>2149</v>
      </c>
      <c s="33" t="s">
        <v>225</v>
      </c>
      <c s="34">
        <v>82.4</v>
      </c>
      <c s="35">
        <v>0</v>
      </c>
      <c s="35">
        <f>ROUND(ROUND(H273,2)*ROUND(G273,3),2)</f>
      </c>
      <c r="O273">
        <f>(I273*21)/100</f>
      </c>
      <c t="s">
        <v>33</v>
      </c>
    </row>
    <row r="274" spans="1:5" ht="38.25">
      <c r="A274" s="36" t="s">
        <v>65</v>
      </c>
      <c r="E274" s="37" t="s">
        <v>2150</v>
      </c>
    </row>
    <row r="275" spans="1:5" ht="102">
      <c r="A275" s="38" t="s">
        <v>66</v>
      </c>
      <c r="E275" s="44" t="s">
        <v>2151</v>
      </c>
    </row>
    <row r="276" spans="1:5" ht="12.75">
      <c r="A276" t="s">
        <v>67</v>
      </c>
      <c r="E276" s="37" t="s">
        <v>62</v>
      </c>
    </row>
    <row r="277" spans="1:16" ht="25.5">
      <c r="A277" s="26" t="s">
        <v>59</v>
      </c>
      <c s="31" t="s">
        <v>521</v>
      </c>
      <c s="31" t="s">
        <v>2152</v>
      </c>
      <c s="26" t="s">
        <v>62</v>
      </c>
      <c s="32" t="s">
        <v>2153</v>
      </c>
      <c s="33" t="s">
        <v>998</v>
      </c>
      <c s="34">
        <v>260</v>
      </c>
      <c s="35">
        <v>0</v>
      </c>
      <c s="35">
        <f>ROUND(ROUND(H277,2)*ROUND(G277,3),2)</f>
      </c>
      <c r="O277">
        <f>(I277*21)/100</f>
      </c>
      <c t="s">
        <v>33</v>
      </c>
    </row>
    <row r="278" spans="1:5" ht="25.5">
      <c r="A278" s="36" t="s">
        <v>65</v>
      </c>
      <c r="E278" s="37" t="s">
        <v>2153</v>
      </c>
    </row>
    <row r="279" spans="1:5" ht="63.75">
      <c r="A279" s="38" t="s">
        <v>66</v>
      </c>
      <c r="E279" s="44" t="s">
        <v>2154</v>
      </c>
    </row>
    <row r="280" spans="1:5" ht="12.75">
      <c r="A280" t="s">
        <v>67</v>
      </c>
      <c r="E280" s="37" t="s">
        <v>62</v>
      </c>
    </row>
    <row r="281" spans="1:16" ht="38.25">
      <c r="A281" s="26" t="s">
        <v>59</v>
      </c>
      <c s="31" t="s">
        <v>523</v>
      </c>
      <c s="31" t="s">
        <v>2155</v>
      </c>
      <c s="26" t="s">
        <v>62</v>
      </c>
      <c s="32" t="s">
        <v>2156</v>
      </c>
      <c s="33" t="s">
        <v>81</v>
      </c>
      <c s="34">
        <v>8</v>
      </c>
      <c s="35">
        <v>0</v>
      </c>
      <c s="35">
        <f>ROUND(ROUND(H281,2)*ROUND(G281,3),2)</f>
      </c>
      <c r="O281">
        <f>(I281*21)/100</f>
      </c>
      <c t="s">
        <v>33</v>
      </c>
    </row>
    <row r="282" spans="1:5" ht="38.25">
      <c r="A282" s="36" t="s">
        <v>65</v>
      </c>
      <c r="E282" s="37" t="s">
        <v>2157</v>
      </c>
    </row>
    <row r="283" spans="1:5" ht="89.25">
      <c r="A283" s="38" t="s">
        <v>66</v>
      </c>
      <c r="E283" s="44" t="s">
        <v>2158</v>
      </c>
    </row>
    <row r="284" spans="1:5" ht="12.75">
      <c r="A284" t="s">
        <v>67</v>
      </c>
      <c r="E284" s="37" t="s">
        <v>62</v>
      </c>
    </row>
    <row r="285" spans="1:16" ht="25.5">
      <c r="A285" s="26" t="s">
        <v>59</v>
      </c>
      <c s="31" t="s">
        <v>522</v>
      </c>
      <c s="31" t="s">
        <v>2159</v>
      </c>
      <c s="26" t="s">
        <v>62</v>
      </c>
      <c s="32" t="s">
        <v>2160</v>
      </c>
      <c s="33" t="s">
        <v>225</v>
      </c>
      <c s="34">
        <v>10</v>
      </c>
      <c s="35">
        <v>0</v>
      </c>
      <c s="35">
        <f>ROUND(ROUND(H285,2)*ROUND(G285,3),2)</f>
      </c>
      <c r="O285">
        <f>(I285*21)/100</f>
      </c>
      <c t="s">
        <v>33</v>
      </c>
    </row>
    <row r="286" spans="1:5" ht="25.5">
      <c r="A286" s="36" t="s">
        <v>65</v>
      </c>
      <c r="E286" s="37" t="s">
        <v>2160</v>
      </c>
    </row>
    <row r="287" spans="1:5" ht="63.75">
      <c r="A287" s="38" t="s">
        <v>66</v>
      </c>
      <c r="E287" s="44" t="s">
        <v>2161</v>
      </c>
    </row>
    <row r="288" spans="1:5" ht="12.75">
      <c r="A288" t="s">
        <v>67</v>
      </c>
      <c r="E288" s="37" t="s">
        <v>62</v>
      </c>
    </row>
    <row r="289" spans="1:16" ht="25.5">
      <c r="A289" s="26" t="s">
        <v>59</v>
      </c>
      <c s="31" t="s">
        <v>526</v>
      </c>
      <c s="31" t="s">
        <v>2162</v>
      </c>
      <c s="26" t="s">
        <v>62</v>
      </c>
      <c s="32" t="s">
        <v>2163</v>
      </c>
      <c s="33" t="s">
        <v>998</v>
      </c>
      <c s="34">
        <v>619</v>
      </c>
      <c s="35">
        <v>0</v>
      </c>
      <c s="35">
        <f>ROUND(ROUND(H289,2)*ROUND(G289,3),2)</f>
      </c>
      <c r="O289">
        <f>(I289*21)/100</f>
      </c>
      <c t="s">
        <v>33</v>
      </c>
    </row>
    <row r="290" spans="1:5" ht="25.5">
      <c r="A290" s="36" t="s">
        <v>65</v>
      </c>
      <c r="E290" s="37" t="s">
        <v>2163</v>
      </c>
    </row>
    <row r="291" spans="1:5" ht="165.75">
      <c r="A291" s="38" t="s">
        <v>66</v>
      </c>
      <c r="E291" s="44" t="s">
        <v>2164</v>
      </c>
    </row>
    <row r="292" spans="1:5" ht="12.75">
      <c r="A292" t="s">
        <v>67</v>
      </c>
      <c r="E292" s="37" t="s">
        <v>62</v>
      </c>
    </row>
    <row r="293" spans="1:16" ht="38.25">
      <c r="A293" s="26" t="s">
        <v>59</v>
      </c>
      <c s="31" t="s">
        <v>501</v>
      </c>
      <c s="31" t="s">
        <v>2165</v>
      </c>
      <c s="26" t="s">
        <v>62</v>
      </c>
      <c s="32" t="s">
        <v>2166</v>
      </c>
      <c s="33" t="s">
        <v>998</v>
      </c>
      <c s="34">
        <v>760</v>
      </c>
      <c s="35">
        <v>0</v>
      </c>
      <c s="35">
        <f>ROUND(ROUND(H293,2)*ROUND(G293,3),2)</f>
      </c>
      <c r="O293">
        <f>(I293*21)/100</f>
      </c>
      <c t="s">
        <v>33</v>
      </c>
    </row>
    <row r="294" spans="1:5" ht="38.25">
      <c r="A294" s="36" t="s">
        <v>65</v>
      </c>
      <c r="E294" s="37" t="s">
        <v>2167</v>
      </c>
    </row>
    <row r="295" spans="1:5" ht="127.5">
      <c r="A295" s="38" t="s">
        <v>66</v>
      </c>
      <c r="E295" s="44" t="s">
        <v>2168</v>
      </c>
    </row>
    <row r="296" spans="1:5" ht="12.75">
      <c r="A296" t="s">
        <v>67</v>
      </c>
      <c r="E296" s="37" t="s">
        <v>62</v>
      </c>
    </row>
    <row r="297" spans="1:18" ht="12.75" customHeight="1">
      <c r="A297" s="6" t="s">
        <v>56</v>
      </c>
      <c s="6"/>
      <c s="41" t="s">
        <v>2169</v>
      </c>
      <c s="6"/>
      <c s="29" t="s">
        <v>2170</v>
      </c>
      <c s="6"/>
      <c s="6"/>
      <c s="6"/>
      <c s="42">
        <f>0+Q297</f>
      </c>
      <c r="O297">
        <f>0+R297</f>
      </c>
      <c r="Q297">
        <f>0+I298+I302+I306+I310+I314</f>
      </c>
      <c>
        <f>0+O298+O302+O306+O310+O314</f>
      </c>
    </row>
    <row r="298" spans="1:16" ht="12.75">
      <c r="A298" s="26" t="s">
        <v>59</v>
      </c>
      <c s="31" t="s">
        <v>534</v>
      </c>
      <c s="31" t="s">
        <v>2171</v>
      </c>
      <c s="26" t="s">
        <v>62</v>
      </c>
      <c s="32" t="s">
        <v>2172</v>
      </c>
      <c s="33" t="s">
        <v>225</v>
      </c>
      <c s="34">
        <v>483.754</v>
      </c>
      <c s="35">
        <v>0</v>
      </c>
      <c s="35">
        <f>ROUND(ROUND(H298,2)*ROUND(G298,3),2)</f>
      </c>
      <c r="O298">
        <f>(I298*21)/100</f>
      </c>
      <c t="s">
        <v>33</v>
      </c>
    </row>
    <row r="299" spans="1:5" ht="12.75">
      <c r="A299" s="36" t="s">
        <v>65</v>
      </c>
      <c r="E299" s="37" t="s">
        <v>2172</v>
      </c>
    </row>
    <row r="300" spans="1:5" ht="63.75">
      <c r="A300" s="38" t="s">
        <v>66</v>
      </c>
      <c r="E300" s="44" t="s">
        <v>2173</v>
      </c>
    </row>
    <row r="301" spans="1:5" ht="12.75">
      <c r="A301" t="s">
        <v>67</v>
      </c>
      <c r="E301" s="37" t="s">
        <v>62</v>
      </c>
    </row>
    <row r="302" spans="1:16" ht="25.5">
      <c r="A302" s="26" t="s">
        <v>59</v>
      </c>
      <c s="31" t="s">
        <v>489</v>
      </c>
      <c s="31" t="s">
        <v>2174</v>
      </c>
      <c s="26" t="s">
        <v>62</v>
      </c>
      <c s="32" t="s">
        <v>2175</v>
      </c>
      <c s="33" t="s">
        <v>225</v>
      </c>
      <c s="34">
        <v>75.456</v>
      </c>
      <c s="35">
        <v>0</v>
      </c>
      <c s="35">
        <f>ROUND(ROUND(H302,2)*ROUND(G302,3),2)</f>
      </c>
      <c r="O302">
        <f>(I302*21)/100</f>
      </c>
      <c t="s">
        <v>33</v>
      </c>
    </row>
    <row r="303" spans="1:5" ht="25.5">
      <c r="A303" s="36" t="s">
        <v>65</v>
      </c>
      <c r="E303" s="37" t="s">
        <v>2175</v>
      </c>
    </row>
    <row r="304" spans="1:5" ht="140.25">
      <c r="A304" s="38" t="s">
        <v>66</v>
      </c>
      <c r="E304" s="44" t="s">
        <v>2176</v>
      </c>
    </row>
    <row r="305" spans="1:5" ht="12.75">
      <c r="A305" t="s">
        <v>67</v>
      </c>
      <c r="E305" s="37" t="s">
        <v>62</v>
      </c>
    </row>
    <row r="306" spans="1:16" ht="25.5">
      <c r="A306" s="26" t="s">
        <v>59</v>
      </c>
      <c s="31" t="s">
        <v>492</v>
      </c>
      <c s="31" t="s">
        <v>2177</v>
      </c>
      <c s="26" t="s">
        <v>62</v>
      </c>
      <c s="32" t="s">
        <v>2178</v>
      </c>
      <c s="33" t="s">
        <v>225</v>
      </c>
      <c s="34">
        <v>75.456</v>
      </c>
      <c s="35">
        <v>0</v>
      </c>
      <c s="35">
        <f>ROUND(ROUND(H306,2)*ROUND(G306,3),2)</f>
      </c>
      <c r="O306">
        <f>(I306*21)/100</f>
      </c>
      <c t="s">
        <v>33</v>
      </c>
    </row>
    <row r="307" spans="1:5" ht="38.25">
      <c r="A307" s="36" t="s">
        <v>65</v>
      </c>
      <c r="E307" s="37" t="s">
        <v>2179</v>
      </c>
    </row>
    <row r="308" spans="1:5" ht="38.25">
      <c r="A308" s="38" t="s">
        <v>66</v>
      </c>
      <c r="E308" s="44" t="s">
        <v>2180</v>
      </c>
    </row>
    <row r="309" spans="1:5" ht="12.75">
      <c r="A309" t="s">
        <v>67</v>
      </c>
      <c r="E309" s="37" t="s">
        <v>62</v>
      </c>
    </row>
    <row r="310" spans="1:16" ht="25.5">
      <c r="A310" s="26" t="s">
        <v>59</v>
      </c>
      <c s="31" t="s">
        <v>495</v>
      </c>
      <c s="31" t="s">
        <v>2181</v>
      </c>
      <c s="26" t="s">
        <v>62</v>
      </c>
      <c s="32" t="s">
        <v>2182</v>
      </c>
      <c s="33" t="s">
        <v>225</v>
      </c>
      <c s="34">
        <v>75.456</v>
      </c>
      <c s="35">
        <v>0</v>
      </c>
      <c s="35">
        <f>ROUND(ROUND(H310,2)*ROUND(G310,3),2)</f>
      </c>
      <c r="O310">
        <f>(I310*21)/100</f>
      </c>
      <c t="s">
        <v>33</v>
      </c>
    </row>
    <row r="311" spans="1:5" ht="25.5">
      <c r="A311" s="36" t="s">
        <v>65</v>
      </c>
      <c r="E311" s="37" t="s">
        <v>2182</v>
      </c>
    </row>
    <row r="312" spans="1:5" ht="38.25">
      <c r="A312" s="38" t="s">
        <v>66</v>
      </c>
      <c r="E312" s="44" t="s">
        <v>2180</v>
      </c>
    </row>
    <row r="313" spans="1:5" ht="12.75">
      <c r="A313" t="s">
        <v>67</v>
      </c>
      <c r="E313" s="37" t="s">
        <v>62</v>
      </c>
    </row>
    <row r="314" spans="1:16" ht="12.75">
      <c r="A314" s="26" t="s">
        <v>59</v>
      </c>
      <c s="31" t="s">
        <v>57</v>
      </c>
      <c s="31" t="s">
        <v>2183</v>
      </c>
      <c s="26" t="s">
        <v>62</v>
      </c>
      <c s="32" t="s">
        <v>2184</v>
      </c>
      <c s="33" t="s">
        <v>225</v>
      </c>
      <c s="34">
        <v>243.584</v>
      </c>
      <c s="35">
        <v>0</v>
      </c>
      <c s="35">
        <f>ROUND(ROUND(H314,2)*ROUND(G314,3),2)</f>
      </c>
      <c r="O314">
        <f>(I314*21)/100</f>
      </c>
      <c t="s">
        <v>33</v>
      </c>
    </row>
    <row r="315" spans="1:5" ht="12.75">
      <c r="A315" s="36" t="s">
        <v>65</v>
      </c>
      <c r="E315" s="37" t="s">
        <v>2184</v>
      </c>
    </row>
    <row r="316" spans="1:5" ht="153">
      <c r="A316" s="38" t="s">
        <v>66</v>
      </c>
      <c r="E316" s="44" t="s">
        <v>2185</v>
      </c>
    </row>
    <row r="317" spans="1:5" ht="12.75">
      <c r="A317" t="s">
        <v>67</v>
      </c>
      <c r="E317" s="37" t="s">
        <v>62</v>
      </c>
    </row>
    <row r="318" spans="1:18" ht="12.75" customHeight="1">
      <c r="A318" s="6" t="s">
        <v>56</v>
      </c>
      <c s="6"/>
      <c s="41" t="s">
        <v>2186</v>
      </c>
      <c s="6"/>
      <c s="29" t="s">
        <v>2187</v>
      </c>
      <c s="6"/>
      <c s="6"/>
      <c s="6"/>
      <c s="42">
        <f>0+Q318</f>
      </c>
      <c r="O318">
        <f>0+R318</f>
      </c>
      <c r="Q318">
        <f>0+I319+I323+I327</f>
      </c>
      <c>
        <f>0+O319+O323+O327</f>
      </c>
    </row>
    <row r="319" spans="1:16" ht="12.75">
      <c r="A319" s="26" t="s">
        <v>59</v>
      </c>
      <c s="31" t="s">
        <v>614</v>
      </c>
      <c s="31" t="s">
        <v>2188</v>
      </c>
      <c s="26" t="s">
        <v>62</v>
      </c>
      <c s="32" t="s">
        <v>2189</v>
      </c>
      <c s="33" t="s">
        <v>225</v>
      </c>
      <c s="34">
        <v>387.41</v>
      </c>
      <c s="35">
        <v>0</v>
      </c>
      <c s="35">
        <f>ROUND(ROUND(H319,2)*ROUND(G319,3),2)</f>
      </c>
      <c r="O319">
        <f>(I319*21)/100</f>
      </c>
      <c t="s">
        <v>33</v>
      </c>
    </row>
    <row r="320" spans="1:5" ht="12.75">
      <c r="A320" s="36" t="s">
        <v>65</v>
      </c>
      <c r="E320" s="37" t="s">
        <v>2189</v>
      </c>
    </row>
    <row r="321" spans="1:5" ht="102">
      <c r="A321" s="38" t="s">
        <v>66</v>
      </c>
      <c r="E321" s="44" t="s">
        <v>2190</v>
      </c>
    </row>
    <row r="322" spans="1:5" ht="12.75">
      <c r="A322" t="s">
        <v>67</v>
      </c>
      <c r="E322" s="37" t="s">
        <v>62</v>
      </c>
    </row>
    <row r="323" spans="1:16" ht="25.5">
      <c r="A323" s="26" t="s">
        <v>59</v>
      </c>
      <c s="31" t="s">
        <v>500</v>
      </c>
      <c s="31" t="s">
        <v>2191</v>
      </c>
      <c s="26" t="s">
        <v>62</v>
      </c>
      <c s="32" t="s">
        <v>2192</v>
      </c>
      <c s="33" t="s">
        <v>225</v>
      </c>
      <c s="34">
        <v>387.41</v>
      </c>
      <c s="35">
        <v>0</v>
      </c>
      <c s="35">
        <f>ROUND(ROUND(H323,2)*ROUND(G323,3),2)</f>
      </c>
      <c r="O323">
        <f>(I323*21)/100</f>
      </c>
      <c t="s">
        <v>33</v>
      </c>
    </row>
    <row r="324" spans="1:5" ht="25.5">
      <c r="A324" s="36" t="s">
        <v>65</v>
      </c>
      <c r="E324" s="37" t="s">
        <v>2192</v>
      </c>
    </row>
    <row r="325" spans="1:5" ht="12.75">
      <c r="A325" s="38" t="s">
        <v>66</v>
      </c>
      <c r="E325" s="39" t="s">
        <v>62</v>
      </c>
    </row>
    <row r="326" spans="1:5" ht="12.75">
      <c r="A326" t="s">
        <v>67</v>
      </c>
      <c r="E326" s="37" t="s">
        <v>62</v>
      </c>
    </row>
    <row r="327" spans="1:16" ht="25.5">
      <c r="A327" s="26" t="s">
        <v>59</v>
      </c>
      <c s="31" t="s">
        <v>497</v>
      </c>
      <c s="31" t="s">
        <v>2193</v>
      </c>
      <c s="26" t="s">
        <v>62</v>
      </c>
      <c s="32" t="s">
        <v>2194</v>
      </c>
      <c s="33" t="s">
        <v>225</v>
      </c>
      <c s="34">
        <v>387.41</v>
      </c>
      <c s="35">
        <v>0</v>
      </c>
      <c s="35">
        <f>ROUND(ROUND(H327,2)*ROUND(G327,3),2)</f>
      </c>
      <c r="O327">
        <f>(I327*21)/100</f>
      </c>
      <c t="s">
        <v>33</v>
      </c>
    </row>
    <row r="328" spans="1:5" ht="25.5">
      <c r="A328" s="36" t="s">
        <v>65</v>
      </c>
      <c r="E328" s="37" t="s">
        <v>2194</v>
      </c>
    </row>
    <row r="329" spans="1:5" ht="12.75">
      <c r="A329" s="38" t="s">
        <v>66</v>
      </c>
      <c r="E329" s="39" t="s">
        <v>62</v>
      </c>
    </row>
    <row r="330" spans="1:5" ht="12.75">
      <c r="A330" t="s">
        <v>67</v>
      </c>
      <c r="E330" s="37" t="s">
        <v>62</v>
      </c>
    </row>
    <row r="331" spans="1:18" ht="12.75" customHeight="1">
      <c r="A331" s="6" t="s">
        <v>56</v>
      </c>
      <c s="6"/>
      <c s="41" t="s">
        <v>1454</v>
      </c>
      <c s="6"/>
      <c s="29" t="s">
        <v>1455</v>
      </c>
      <c s="6"/>
      <c s="6"/>
      <c s="6"/>
      <c s="42">
        <f>0+Q331</f>
      </c>
      <c r="O331">
        <f>0+R331</f>
      </c>
      <c r="Q331">
        <f>0+I332</f>
      </c>
      <c>
        <f>0+O332</f>
      </c>
    </row>
    <row r="332" spans="1:16" ht="38.25">
      <c r="A332" s="26" t="s">
        <v>59</v>
      </c>
      <c s="31" t="s">
        <v>122</v>
      </c>
      <c s="31" t="s">
        <v>1936</v>
      </c>
      <c s="26" t="s">
        <v>62</v>
      </c>
      <c s="32" t="s">
        <v>1937</v>
      </c>
      <c s="33" t="s">
        <v>971</v>
      </c>
      <c s="34">
        <v>830.34</v>
      </c>
      <c s="35">
        <v>0</v>
      </c>
      <c s="35">
        <f>ROUND(ROUND(H332,2)*ROUND(G332,3),2)</f>
      </c>
      <c r="O332">
        <f>(I332*21)/100</f>
      </c>
      <c t="s">
        <v>33</v>
      </c>
    </row>
    <row r="333" spans="1:5" ht="51">
      <c r="A333" s="36" t="s">
        <v>65</v>
      </c>
      <c r="E333" s="37" t="s">
        <v>1938</v>
      </c>
    </row>
    <row r="334" spans="1:5" ht="12.75">
      <c r="A334" s="38" t="s">
        <v>66</v>
      </c>
      <c r="E334" s="39" t="s">
        <v>62</v>
      </c>
    </row>
    <row r="335" spans="1:5" ht="76.5">
      <c r="A335" t="s">
        <v>67</v>
      </c>
      <c r="E335" s="37" t="s">
        <v>1939</v>
      </c>
    </row>
    <row r="336" spans="1:18" ht="12.75" customHeight="1">
      <c r="A336" s="6" t="s">
        <v>56</v>
      </c>
      <c s="6"/>
      <c s="41" t="s">
        <v>2195</v>
      </c>
      <c s="6"/>
      <c s="29" t="s">
        <v>2196</v>
      </c>
      <c s="6"/>
      <c s="6"/>
      <c s="6"/>
      <c s="42">
        <f>0+Q336</f>
      </c>
      <c r="O336">
        <f>0+R336</f>
      </c>
      <c r="Q336">
        <f>0+I337</f>
      </c>
      <c>
        <f>0+O337</f>
      </c>
    </row>
    <row r="337" spans="1:16" ht="25.5">
      <c r="A337" s="26" t="s">
        <v>59</v>
      </c>
      <c s="31" t="s">
        <v>496</v>
      </c>
      <c s="31" t="s">
        <v>2197</v>
      </c>
      <c s="26" t="s">
        <v>62</v>
      </c>
      <c s="32" t="s">
        <v>2198</v>
      </c>
      <c s="33" t="s">
        <v>81</v>
      </c>
      <c s="34">
        <v>2</v>
      </c>
      <c s="35">
        <v>0</v>
      </c>
      <c s="35">
        <f>ROUND(ROUND(H337,2)*ROUND(G337,3),2)</f>
      </c>
      <c r="O337">
        <f>(I337*21)/100</f>
      </c>
      <c t="s">
        <v>33</v>
      </c>
    </row>
    <row r="338" spans="1:5" ht="51">
      <c r="A338" s="36" t="s">
        <v>65</v>
      </c>
      <c r="E338" s="37" t="s">
        <v>2199</v>
      </c>
    </row>
    <row r="339" spans="1:5" ht="89.25">
      <c r="A339" s="38" t="s">
        <v>66</v>
      </c>
      <c r="E339" s="44" t="s">
        <v>2200</v>
      </c>
    </row>
    <row r="340" spans="1:5" ht="12.75">
      <c r="A340" t="s">
        <v>67</v>
      </c>
      <c r="E340" s="37" t="s">
        <v>62</v>
      </c>
    </row>
    <row r="341" spans="1:18" ht="12.75" customHeight="1">
      <c r="A341" s="6" t="s">
        <v>56</v>
      </c>
      <c s="6"/>
      <c s="41" t="s">
        <v>2201</v>
      </c>
      <c s="6"/>
      <c s="29" t="s">
        <v>1891</v>
      </c>
      <c s="6"/>
      <c s="6"/>
      <c s="6"/>
      <c s="42">
        <f>0+Q341</f>
      </c>
      <c r="O341">
        <f>0+R341</f>
      </c>
      <c r="Q341">
        <f>0+I342+I346+I350+I354</f>
      </c>
      <c>
        <f>0+O342+O346+O350+O354</f>
      </c>
    </row>
    <row r="342" spans="1:16" ht="12.75">
      <c r="A342" s="26" t="s">
        <v>59</v>
      </c>
      <c s="31" t="s">
        <v>543</v>
      </c>
      <c s="31" t="s">
        <v>2202</v>
      </c>
      <c s="26" t="s">
        <v>62</v>
      </c>
      <c s="32" t="s">
        <v>2203</v>
      </c>
      <c s="33" t="s">
        <v>71</v>
      </c>
      <c s="34">
        <v>5</v>
      </c>
      <c s="35">
        <v>0</v>
      </c>
      <c s="35">
        <f>ROUND(ROUND(H342,2)*ROUND(G342,3),2)</f>
      </c>
      <c r="O342">
        <f>(I342*21)/100</f>
      </c>
      <c t="s">
        <v>33</v>
      </c>
    </row>
    <row r="343" spans="1:5" ht="12.75">
      <c r="A343" s="36" t="s">
        <v>65</v>
      </c>
      <c r="E343" s="37" t="s">
        <v>2203</v>
      </c>
    </row>
    <row r="344" spans="1:5" ht="38.25">
      <c r="A344" s="38" t="s">
        <v>66</v>
      </c>
      <c r="E344" s="44" t="s">
        <v>2204</v>
      </c>
    </row>
    <row r="345" spans="1:5" ht="12.75">
      <c r="A345" t="s">
        <v>67</v>
      </c>
      <c r="E345" s="37" t="s">
        <v>62</v>
      </c>
    </row>
    <row r="346" spans="1:16" ht="25.5">
      <c r="A346" s="26" t="s">
        <v>59</v>
      </c>
      <c s="31" t="s">
        <v>617</v>
      </c>
      <c s="31" t="s">
        <v>2205</v>
      </c>
      <c s="26" t="s">
        <v>62</v>
      </c>
      <c s="32" t="s">
        <v>2206</v>
      </c>
      <c s="33" t="s">
        <v>71</v>
      </c>
      <c s="34">
        <v>4.4</v>
      </c>
      <c s="35">
        <v>0</v>
      </c>
      <c s="35">
        <f>ROUND(ROUND(H346,2)*ROUND(G346,3),2)</f>
      </c>
      <c r="O346">
        <f>(I346*21)/100</f>
      </c>
      <c t="s">
        <v>33</v>
      </c>
    </row>
    <row r="347" spans="1:5" ht="25.5">
      <c r="A347" s="36" t="s">
        <v>65</v>
      </c>
      <c r="E347" s="37" t="s">
        <v>2206</v>
      </c>
    </row>
    <row r="348" spans="1:5" ht="114.75">
      <c r="A348" s="38" t="s">
        <v>66</v>
      </c>
      <c r="E348" s="44" t="s">
        <v>2207</v>
      </c>
    </row>
    <row r="349" spans="1:5" ht="12.75">
      <c r="A349" t="s">
        <v>67</v>
      </c>
      <c r="E349" s="37" t="s">
        <v>62</v>
      </c>
    </row>
    <row r="350" spans="1:16" ht="12.75">
      <c r="A350" s="26" t="s">
        <v>59</v>
      </c>
      <c s="31" t="s">
        <v>508</v>
      </c>
      <c s="31" t="s">
        <v>2208</v>
      </c>
      <c s="26" t="s">
        <v>62</v>
      </c>
      <c s="32" t="s">
        <v>2209</v>
      </c>
      <c s="33" t="s">
        <v>216</v>
      </c>
      <c s="34">
        <v>0.446</v>
      </c>
      <c s="35">
        <v>0</v>
      </c>
      <c s="35">
        <f>ROUND(ROUND(H350,2)*ROUND(G350,3),2)</f>
      </c>
      <c r="O350">
        <f>(I350*21)/100</f>
      </c>
      <c t="s">
        <v>33</v>
      </c>
    </row>
    <row r="351" spans="1:5" ht="12.75">
      <c r="A351" s="36" t="s">
        <v>65</v>
      </c>
      <c r="E351" s="37" t="s">
        <v>2209</v>
      </c>
    </row>
    <row r="352" spans="1:5" ht="114.75">
      <c r="A352" s="38" t="s">
        <v>66</v>
      </c>
      <c r="E352" s="44" t="s">
        <v>2210</v>
      </c>
    </row>
    <row r="353" spans="1:5" ht="76.5">
      <c r="A353" t="s">
        <v>67</v>
      </c>
      <c r="E353" s="37" t="s">
        <v>2211</v>
      </c>
    </row>
    <row r="354" spans="1:16" ht="12.75">
      <c r="A354" s="26" t="s">
        <v>59</v>
      </c>
      <c s="31" t="s">
        <v>606</v>
      </c>
      <c s="31" t="s">
        <v>2212</v>
      </c>
      <c s="26" t="s">
        <v>62</v>
      </c>
      <c s="32" t="s">
        <v>2213</v>
      </c>
      <c s="33" t="s">
        <v>225</v>
      </c>
      <c s="34">
        <v>0.992</v>
      </c>
      <c s="35">
        <v>0</v>
      </c>
      <c s="35">
        <f>ROUND(ROUND(H354,2)*ROUND(G354,3),2)</f>
      </c>
      <c r="O354">
        <f>(I354*21)/100</f>
      </c>
      <c t="s">
        <v>33</v>
      </c>
    </row>
    <row r="355" spans="1:5" ht="12.75">
      <c r="A355" s="36" t="s">
        <v>65</v>
      </c>
      <c r="E355" s="37" t="s">
        <v>2213</v>
      </c>
    </row>
    <row r="356" spans="1:5" ht="114.75">
      <c r="A356" s="38" t="s">
        <v>66</v>
      </c>
      <c r="E356" s="44" t="s">
        <v>2214</v>
      </c>
    </row>
    <row r="357" spans="1:5" ht="38.25">
      <c r="A357" t="s">
        <v>67</v>
      </c>
      <c r="E357" s="37" t="s">
        <v>2215</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0+O12+O37+O42+O119+O144+O153+O186+O191</f>
      </c>
      <c t="s">
        <v>32</v>
      </c>
    </row>
    <row r="3" spans="1:16" ht="15" customHeight="1">
      <c r="A3" t="s">
        <v>12</v>
      </c>
      <c s="12" t="s">
        <v>14</v>
      </c>
      <c s="13" t="s">
        <v>15</v>
      </c>
      <c s="1"/>
      <c s="14" t="s">
        <v>16</v>
      </c>
      <c s="1"/>
      <c s="9"/>
      <c s="8" t="s">
        <v>2216</v>
      </c>
      <c s="43">
        <f>0+I12+I37+I42+I119+I144+I153+I186+I191</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1776</v>
      </c>
      <c s="1"/>
      <c s="14" t="s">
        <v>1777</v>
      </c>
      <c s="1"/>
      <c s="1"/>
      <c s="1"/>
      <c s="1"/>
    </row>
    <row r="7" spans="1:9" ht="12.75" customHeight="1">
      <c r="A7" t="s">
        <v>27</v>
      </c>
      <c s="12" t="s">
        <v>18</v>
      </c>
      <c s="13" t="s">
        <v>1940</v>
      </c>
      <c s="1"/>
      <c s="14" t="s">
        <v>1941</v>
      </c>
      <c s="1"/>
      <c s="1"/>
      <c s="1"/>
      <c s="1"/>
    </row>
    <row r="8" spans="1:9" ht="12.75" customHeight="1">
      <c r="A8" t="s">
        <v>322</v>
      </c>
      <c s="16" t="s">
        <v>28</v>
      </c>
      <c s="17" t="s">
        <v>2216</v>
      </c>
      <c s="6"/>
      <c s="18" t="s">
        <v>2217</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978</v>
      </c>
      <c s="27"/>
      <c s="29" t="s">
        <v>979</v>
      </c>
      <c s="27"/>
      <c s="27"/>
      <c s="27"/>
      <c s="30">
        <f>0+Q12</f>
      </c>
      <c r="O12">
        <f>0+R12</f>
      </c>
      <c r="Q12">
        <f>0+I13+I17+I21+I25+I29+I33</f>
      </c>
      <c>
        <f>0+O13+O17+O21+O25+O29+O33</f>
      </c>
    </row>
    <row r="13" spans="1:16" ht="25.5">
      <c r="A13" s="26" t="s">
        <v>59</v>
      </c>
      <c s="31" t="s">
        <v>33</v>
      </c>
      <c s="31" t="s">
        <v>238</v>
      </c>
      <c s="26" t="s">
        <v>62</v>
      </c>
      <c s="32" t="s">
        <v>239</v>
      </c>
      <c s="33" t="s">
        <v>71</v>
      </c>
      <c s="34">
        <v>40</v>
      </c>
      <c s="35">
        <v>0</v>
      </c>
      <c s="35">
        <f>ROUND(ROUND(H13,2)*ROUND(G13,3),2)</f>
      </c>
      <c r="O13">
        <f>(I13*21)/100</f>
      </c>
      <c t="s">
        <v>33</v>
      </c>
    </row>
    <row r="14" spans="1:5" ht="25.5">
      <c r="A14" s="36" t="s">
        <v>65</v>
      </c>
      <c r="E14" s="37" t="s">
        <v>239</v>
      </c>
    </row>
    <row r="15" spans="1:5" ht="25.5">
      <c r="A15" s="38" t="s">
        <v>66</v>
      </c>
      <c r="E15" s="44" t="s">
        <v>2219</v>
      </c>
    </row>
    <row r="16" spans="1:5" ht="63.75">
      <c r="A16" t="s">
        <v>67</v>
      </c>
      <c r="E16" s="37" t="s">
        <v>2220</v>
      </c>
    </row>
    <row r="17" spans="1:16" ht="25.5">
      <c r="A17" s="26" t="s">
        <v>59</v>
      </c>
      <c s="31" t="s">
        <v>32</v>
      </c>
      <c s="31" t="s">
        <v>502</v>
      </c>
      <c s="26" t="s">
        <v>62</v>
      </c>
      <c s="32" t="s">
        <v>503</v>
      </c>
      <c s="33" t="s">
        <v>71</v>
      </c>
      <c s="34">
        <v>180</v>
      </c>
      <c s="35">
        <v>0</v>
      </c>
      <c s="35">
        <f>ROUND(ROUND(H17,2)*ROUND(G17,3),2)</f>
      </c>
      <c r="O17">
        <f>(I17*21)/100</f>
      </c>
      <c t="s">
        <v>33</v>
      </c>
    </row>
    <row r="18" spans="1:5" ht="25.5">
      <c r="A18" s="36" t="s">
        <v>65</v>
      </c>
      <c r="E18" s="37" t="s">
        <v>503</v>
      </c>
    </row>
    <row r="19" spans="1:5" ht="25.5">
      <c r="A19" s="38" t="s">
        <v>66</v>
      </c>
      <c r="E19" s="44" t="s">
        <v>2221</v>
      </c>
    </row>
    <row r="20" spans="1:5" ht="25.5">
      <c r="A20" t="s">
        <v>67</v>
      </c>
      <c r="E20" s="37" t="s">
        <v>1057</v>
      </c>
    </row>
    <row r="21" spans="1:16" ht="12.75">
      <c r="A21" s="26" t="s">
        <v>59</v>
      </c>
      <c s="31" t="s">
        <v>43</v>
      </c>
      <c s="31" t="s">
        <v>653</v>
      </c>
      <c s="26" t="s">
        <v>62</v>
      </c>
      <c s="32" t="s">
        <v>654</v>
      </c>
      <c s="33" t="s">
        <v>71</v>
      </c>
      <c s="34">
        <v>40</v>
      </c>
      <c s="35">
        <v>0</v>
      </c>
      <c s="35">
        <f>ROUND(ROUND(H21,2)*ROUND(G21,3),2)</f>
      </c>
      <c r="O21">
        <f>(I21*21)/100</f>
      </c>
      <c t="s">
        <v>33</v>
      </c>
    </row>
    <row r="22" spans="1:5" ht="12.75">
      <c r="A22" s="36" t="s">
        <v>65</v>
      </c>
      <c r="E22" s="37" t="s">
        <v>654</v>
      </c>
    </row>
    <row r="23" spans="1:5" ht="25.5">
      <c r="A23" s="38" t="s">
        <v>66</v>
      </c>
      <c r="E23" s="44" t="s">
        <v>2219</v>
      </c>
    </row>
    <row r="24" spans="1:5" ht="25.5">
      <c r="A24" t="s">
        <v>67</v>
      </c>
      <c r="E24" s="37" t="s">
        <v>1057</v>
      </c>
    </row>
    <row r="25" spans="1:16" ht="12.75">
      <c r="A25" s="26" t="s">
        <v>59</v>
      </c>
      <c s="31" t="s">
        <v>45</v>
      </c>
      <c s="31" t="s">
        <v>241</v>
      </c>
      <c s="26" t="s">
        <v>62</v>
      </c>
      <c s="32" t="s">
        <v>242</v>
      </c>
      <c s="33" t="s">
        <v>71</v>
      </c>
      <c s="34">
        <v>40</v>
      </c>
      <c s="35">
        <v>0</v>
      </c>
      <c s="35">
        <f>ROUND(ROUND(H25,2)*ROUND(G25,3),2)</f>
      </c>
      <c r="O25">
        <f>(I25*21)/100</f>
      </c>
      <c t="s">
        <v>33</v>
      </c>
    </row>
    <row r="26" spans="1:5" ht="12.75">
      <c r="A26" s="36" t="s">
        <v>65</v>
      </c>
      <c r="E26" s="37" t="s">
        <v>242</v>
      </c>
    </row>
    <row r="27" spans="1:5" ht="25.5">
      <c r="A27" s="38" t="s">
        <v>66</v>
      </c>
      <c r="E27" s="44" t="s">
        <v>2219</v>
      </c>
    </row>
    <row r="28" spans="1:5" ht="25.5">
      <c r="A28" t="s">
        <v>67</v>
      </c>
      <c r="E28" s="37" t="s">
        <v>1057</v>
      </c>
    </row>
    <row r="29" spans="1:16" ht="12.75">
      <c r="A29" s="26" t="s">
        <v>59</v>
      </c>
      <c s="31" t="s">
        <v>47</v>
      </c>
      <c s="31" t="s">
        <v>657</v>
      </c>
      <c s="26" t="s">
        <v>62</v>
      </c>
      <c s="32" t="s">
        <v>658</v>
      </c>
      <c s="33" t="s">
        <v>225</v>
      </c>
      <c s="34">
        <v>1</v>
      </c>
      <c s="35">
        <v>0</v>
      </c>
      <c s="35">
        <f>ROUND(ROUND(H29,2)*ROUND(G29,3),2)</f>
      </c>
      <c r="O29">
        <f>(I29*21)/100</f>
      </c>
      <c t="s">
        <v>33</v>
      </c>
    </row>
    <row r="30" spans="1:5" ht="12.75">
      <c r="A30" s="36" t="s">
        <v>65</v>
      </c>
      <c r="E30" s="37" t="s">
        <v>658</v>
      </c>
    </row>
    <row r="31" spans="1:5" ht="25.5">
      <c r="A31" s="38" t="s">
        <v>66</v>
      </c>
      <c r="E31" s="44" t="s">
        <v>2222</v>
      </c>
    </row>
    <row r="32" spans="1:5" ht="38.25">
      <c r="A32" t="s">
        <v>67</v>
      </c>
      <c r="E32" s="37" t="s">
        <v>659</v>
      </c>
    </row>
    <row r="33" spans="1:16" ht="12.75">
      <c r="A33" s="26" t="s">
        <v>59</v>
      </c>
      <c s="31" t="s">
        <v>201</v>
      </c>
      <c s="31" t="s">
        <v>2223</v>
      </c>
      <c s="26" t="s">
        <v>62</v>
      </c>
      <c s="32" t="s">
        <v>2224</v>
      </c>
      <c s="33" t="s">
        <v>225</v>
      </c>
      <c s="34">
        <v>0.5</v>
      </c>
      <c s="35">
        <v>0</v>
      </c>
      <c s="35">
        <f>ROUND(ROUND(H33,2)*ROUND(G33,3),2)</f>
      </c>
      <c r="O33">
        <f>(I33*21)/100</f>
      </c>
      <c t="s">
        <v>33</v>
      </c>
    </row>
    <row r="34" spans="1:5" ht="12.75">
      <c r="A34" s="36" t="s">
        <v>65</v>
      </c>
      <c r="E34" s="37" t="s">
        <v>2224</v>
      </c>
    </row>
    <row r="35" spans="1:5" ht="25.5">
      <c r="A35" s="38" t="s">
        <v>66</v>
      </c>
      <c r="E35" s="44" t="s">
        <v>2225</v>
      </c>
    </row>
    <row r="36" spans="1:5" ht="38.25">
      <c r="A36" t="s">
        <v>67</v>
      </c>
      <c r="E36" s="37" t="s">
        <v>659</v>
      </c>
    </row>
    <row r="37" spans="1:18" ht="12.75" customHeight="1">
      <c r="A37" s="6" t="s">
        <v>56</v>
      </c>
      <c s="6"/>
      <c s="41" t="s">
        <v>994</v>
      </c>
      <c s="6"/>
      <c s="29" t="s">
        <v>995</v>
      </c>
      <c s="6"/>
      <c s="6"/>
      <c s="6"/>
      <c s="42">
        <f>0+Q37</f>
      </c>
      <c r="O37">
        <f>0+R37</f>
      </c>
      <c r="Q37">
        <f>0+I38</f>
      </c>
      <c>
        <f>0+O38</f>
      </c>
    </row>
    <row r="38" spans="1:16" ht="38.25">
      <c r="A38" s="26" t="s">
        <v>59</v>
      </c>
      <c s="31" t="s">
        <v>226</v>
      </c>
      <c s="31" t="s">
        <v>996</v>
      </c>
      <c s="26" t="s">
        <v>62</v>
      </c>
      <c s="32" t="s">
        <v>997</v>
      </c>
      <c s="33" t="s">
        <v>998</v>
      </c>
      <c s="34">
        <v>30</v>
      </c>
      <c s="35">
        <v>0</v>
      </c>
      <c s="35">
        <f>ROUND(ROUND(H38,2)*ROUND(G38,3),2)</f>
      </c>
      <c r="O38">
        <f>(I38*21)/100</f>
      </c>
      <c t="s">
        <v>33</v>
      </c>
    </row>
    <row r="39" spans="1:5" ht="38.25">
      <c r="A39" s="36" t="s">
        <v>65</v>
      </c>
      <c r="E39" s="37" t="s">
        <v>997</v>
      </c>
    </row>
    <row r="40" spans="1:5" ht="25.5">
      <c r="A40" s="38" t="s">
        <v>66</v>
      </c>
      <c r="E40" s="44" t="s">
        <v>2226</v>
      </c>
    </row>
    <row r="41" spans="1:5" ht="51">
      <c r="A41" t="s">
        <v>67</v>
      </c>
      <c r="E41" s="37" t="s">
        <v>2227</v>
      </c>
    </row>
    <row r="42" spans="1:18" ht="12.75" customHeight="1">
      <c r="A42" s="6" t="s">
        <v>56</v>
      </c>
      <c s="6"/>
      <c s="41" t="s">
        <v>662</v>
      </c>
      <c s="6"/>
      <c s="29" t="s">
        <v>2228</v>
      </c>
      <c s="6"/>
      <c s="6"/>
      <c s="6"/>
      <c s="42">
        <f>0+Q42</f>
      </c>
      <c r="O42">
        <f>0+R42</f>
      </c>
      <c r="Q42">
        <f>0+I43+I47+I51+I55+I59+I63+I67+I71+I75+I79+I83+I87+I91+I95+I99+I103+I107+I111+I115</f>
      </c>
      <c>
        <f>0+O43+O47+O51+O55+O59+O63+O67+O71+O75+O79+O83+O87+O91+O95+O99+O103+O107+O111+O115</f>
      </c>
    </row>
    <row r="43" spans="1:16" ht="25.5">
      <c r="A43" s="26" t="s">
        <v>59</v>
      </c>
      <c s="31" t="s">
        <v>50</v>
      </c>
      <c s="31" t="s">
        <v>2229</v>
      </c>
      <c s="26" t="s">
        <v>62</v>
      </c>
      <c s="32" t="s">
        <v>2230</v>
      </c>
      <c s="33" t="s">
        <v>81</v>
      </c>
      <c s="34">
        <v>4</v>
      </c>
      <c s="35">
        <v>0</v>
      </c>
      <c s="35">
        <f>ROUND(ROUND(H43,2)*ROUND(G43,3),2)</f>
      </c>
      <c r="O43">
        <f>(I43*21)/100</f>
      </c>
      <c t="s">
        <v>33</v>
      </c>
    </row>
    <row r="44" spans="1:5" ht="25.5">
      <c r="A44" s="36" t="s">
        <v>65</v>
      </c>
      <c r="E44" s="37" t="s">
        <v>2230</v>
      </c>
    </row>
    <row r="45" spans="1:5" ht="25.5">
      <c r="A45" s="38" t="s">
        <v>66</v>
      </c>
      <c r="E45" s="44" t="s">
        <v>2231</v>
      </c>
    </row>
    <row r="46" spans="1:5" ht="38.25">
      <c r="A46" t="s">
        <v>67</v>
      </c>
      <c r="E46" s="37" t="s">
        <v>2232</v>
      </c>
    </row>
    <row r="47" spans="1:16" ht="25.5">
      <c r="A47" s="26" t="s">
        <v>59</v>
      </c>
      <c s="31" t="s">
        <v>52</v>
      </c>
      <c s="31" t="s">
        <v>2233</v>
      </c>
      <c s="26" t="s">
        <v>62</v>
      </c>
      <c s="32" t="s">
        <v>2234</v>
      </c>
      <c s="33" t="s">
        <v>81</v>
      </c>
      <c s="34">
        <v>8</v>
      </c>
      <c s="35">
        <v>0</v>
      </c>
      <c s="35">
        <f>ROUND(ROUND(H47,2)*ROUND(G47,3),2)</f>
      </c>
      <c r="O47">
        <f>(I47*21)/100</f>
      </c>
      <c t="s">
        <v>33</v>
      </c>
    </row>
    <row r="48" spans="1:5" ht="25.5">
      <c r="A48" s="36" t="s">
        <v>65</v>
      </c>
      <c r="E48" s="37" t="s">
        <v>2234</v>
      </c>
    </row>
    <row r="49" spans="1:5" ht="25.5">
      <c r="A49" s="38" t="s">
        <v>66</v>
      </c>
      <c r="E49" s="44" t="s">
        <v>2235</v>
      </c>
    </row>
    <row r="50" spans="1:5" ht="38.25">
      <c r="A50" t="s">
        <v>67</v>
      </c>
      <c r="E50" s="37" t="s">
        <v>2232</v>
      </c>
    </row>
    <row r="51" spans="1:16" ht="12.75">
      <c r="A51" s="26" t="s">
        <v>59</v>
      </c>
      <c s="31" t="s">
        <v>231</v>
      </c>
      <c s="31" t="s">
        <v>2236</v>
      </c>
      <c s="26" t="s">
        <v>62</v>
      </c>
      <c s="32" t="s">
        <v>2237</v>
      </c>
      <c s="33" t="s">
        <v>81</v>
      </c>
      <c s="34">
        <v>4</v>
      </c>
      <c s="35">
        <v>0</v>
      </c>
      <c s="35">
        <f>ROUND(ROUND(H51,2)*ROUND(G51,3),2)</f>
      </c>
      <c r="O51">
        <f>(I51*21)/100</f>
      </c>
      <c t="s">
        <v>33</v>
      </c>
    </row>
    <row r="52" spans="1:5" ht="12.75">
      <c r="A52" s="36" t="s">
        <v>65</v>
      </c>
      <c r="E52" s="37" t="s">
        <v>2237</v>
      </c>
    </row>
    <row r="53" spans="1:5" ht="25.5">
      <c r="A53" s="38" t="s">
        <v>66</v>
      </c>
      <c r="E53" s="44" t="s">
        <v>2231</v>
      </c>
    </row>
    <row r="54" spans="1:5" ht="25.5">
      <c r="A54" t="s">
        <v>67</v>
      </c>
      <c r="E54" s="37" t="s">
        <v>2238</v>
      </c>
    </row>
    <row r="55" spans="1:16" ht="25.5">
      <c r="A55" s="26" t="s">
        <v>59</v>
      </c>
      <c s="31" t="s">
        <v>234</v>
      </c>
      <c s="31" t="s">
        <v>2239</v>
      </c>
      <c s="26" t="s">
        <v>62</v>
      </c>
      <c s="32" t="s">
        <v>2240</v>
      </c>
      <c s="33" t="s">
        <v>81</v>
      </c>
      <c s="34">
        <v>2</v>
      </c>
      <c s="35">
        <v>0</v>
      </c>
      <c s="35">
        <f>ROUND(ROUND(H55,2)*ROUND(G55,3),2)</f>
      </c>
      <c r="O55">
        <f>(I55*21)/100</f>
      </c>
      <c t="s">
        <v>33</v>
      </c>
    </row>
    <row r="56" spans="1:5" ht="25.5">
      <c r="A56" s="36" t="s">
        <v>65</v>
      </c>
      <c r="E56" s="37" t="s">
        <v>2240</v>
      </c>
    </row>
    <row r="57" spans="1:5" ht="25.5">
      <c r="A57" s="38" t="s">
        <v>66</v>
      </c>
      <c r="E57" s="44" t="s">
        <v>2241</v>
      </c>
    </row>
    <row r="58" spans="1:5" ht="25.5">
      <c r="A58" t="s">
        <v>67</v>
      </c>
      <c r="E58" s="37" t="s">
        <v>2238</v>
      </c>
    </row>
    <row r="59" spans="1:16" ht="12.75">
      <c r="A59" s="26" t="s">
        <v>59</v>
      </c>
      <c s="31" t="s">
        <v>237</v>
      </c>
      <c s="31" t="s">
        <v>2242</v>
      </c>
      <c s="26" t="s">
        <v>62</v>
      </c>
      <c s="32" t="s">
        <v>2243</v>
      </c>
      <c s="33" t="s">
        <v>81</v>
      </c>
      <c s="34">
        <v>2</v>
      </c>
      <c s="35">
        <v>0</v>
      </c>
      <c s="35">
        <f>ROUND(ROUND(H59,2)*ROUND(G59,3),2)</f>
      </c>
      <c r="O59">
        <f>(I59*21)/100</f>
      </c>
      <c t="s">
        <v>33</v>
      </c>
    </row>
    <row r="60" spans="1:5" ht="12.75">
      <c r="A60" s="36" t="s">
        <v>65</v>
      </c>
      <c r="E60" s="37" t="s">
        <v>2243</v>
      </c>
    </row>
    <row r="61" spans="1:5" ht="25.5">
      <c r="A61" s="38" t="s">
        <v>66</v>
      </c>
      <c r="E61" s="44" t="s">
        <v>2241</v>
      </c>
    </row>
    <row r="62" spans="1:5" ht="38.25">
      <c r="A62" t="s">
        <v>67</v>
      </c>
      <c r="E62" s="37" t="s">
        <v>2244</v>
      </c>
    </row>
    <row r="63" spans="1:16" ht="12.75">
      <c r="A63" s="26" t="s">
        <v>59</v>
      </c>
      <c s="31" t="s">
        <v>240</v>
      </c>
      <c s="31" t="s">
        <v>2245</v>
      </c>
      <c s="26" t="s">
        <v>62</v>
      </c>
      <c s="32" t="s">
        <v>2246</v>
      </c>
      <c s="33" t="s">
        <v>81</v>
      </c>
      <c s="34">
        <v>2</v>
      </c>
      <c s="35">
        <v>0</v>
      </c>
      <c s="35">
        <f>ROUND(ROUND(H63,2)*ROUND(G63,3),2)</f>
      </c>
      <c r="O63">
        <f>(I63*21)/100</f>
      </c>
      <c t="s">
        <v>33</v>
      </c>
    </row>
    <row r="64" spans="1:5" ht="12.75">
      <c r="A64" s="36" t="s">
        <v>65</v>
      </c>
      <c r="E64" s="37" t="s">
        <v>2246</v>
      </c>
    </row>
    <row r="65" spans="1:5" ht="25.5">
      <c r="A65" s="38" t="s">
        <v>66</v>
      </c>
      <c r="E65" s="44" t="s">
        <v>2241</v>
      </c>
    </row>
    <row r="66" spans="1:5" ht="38.25">
      <c r="A66" t="s">
        <v>67</v>
      </c>
      <c r="E66" s="37" t="s">
        <v>2244</v>
      </c>
    </row>
    <row r="67" spans="1:16" ht="12.75">
      <c r="A67" s="26" t="s">
        <v>59</v>
      </c>
      <c s="31" t="s">
        <v>243</v>
      </c>
      <c s="31" t="s">
        <v>2247</v>
      </c>
      <c s="26" t="s">
        <v>62</v>
      </c>
      <c s="32" t="s">
        <v>2248</v>
      </c>
      <c s="33" t="s">
        <v>81</v>
      </c>
      <c s="34">
        <v>24</v>
      </c>
      <c s="35">
        <v>0</v>
      </c>
      <c s="35">
        <f>ROUND(ROUND(H67,2)*ROUND(G67,3),2)</f>
      </c>
      <c r="O67">
        <f>(I67*21)/100</f>
      </c>
      <c t="s">
        <v>33</v>
      </c>
    </row>
    <row r="68" spans="1:5" ht="12.75">
      <c r="A68" s="36" t="s">
        <v>65</v>
      </c>
      <c r="E68" s="37" t="s">
        <v>2248</v>
      </c>
    </row>
    <row r="69" spans="1:5" ht="25.5">
      <c r="A69" s="38" t="s">
        <v>66</v>
      </c>
      <c r="E69" s="44" t="s">
        <v>2249</v>
      </c>
    </row>
    <row r="70" spans="1:5" ht="38.25">
      <c r="A70" t="s">
        <v>67</v>
      </c>
      <c r="E70" s="37" t="s">
        <v>2250</v>
      </c>
    </row>
    <row r="71" spans="1:16" ht="12.75">
      <c r="A71" s="26" t="s">
        <v>59</v>
      </c>
      <c s="31" t="s">
        <v>246</v>
      </c>
      <c s="31" t="s">
        <v>2251</v>
      </c>
      <c s="26" t="s">
        <v>62</v>
      </c>
      <c s="32" t="s">
        <v>2252</v>
      </c>
      <c s="33" t="s">
        <v>81</v>
      </c>
      <c s="34">
        <v>2</v>
      </c>
      <c s="35">
        <v>0</v>
      </c>
      <c s="35">
        <f>ROUND(ROUND(H71,2)*ROUND(G71,3),2)</f>
      </c>
      <c r="O71">
        <f>(I71*21)/100</f>
      </c>
      <c t="s">
        <v>33</v>
      </c>
    </row>
    <row r="72" spans="1:5" ht="12.75">
      <c r="A72" s="36" t="s">
        <v>65</v>
      </c>
      <c r="E72" s="37" t="s">
        <v>2252</v>
      </c>
    </row>
    <row r="73" spans="1:5" ht="25.5">
      <c r="A73" s="38" t="s">
        <v>66</v>
      </c>
      <c r="E73" s="44" t="s">
        <v>2241</v>
      </c>
    </row>
    <row r="74" spans="1:5" ht="38.25">
      <c r="A74" t="s">
        <v>67</v>
      </c>
      <c r="E74" s="37" t="s">
        <v>2250</v>
      </c>
    </row>
    <row r="75" spans="1:16" ht="12.75">
      <c r="A75" s="26" t="s">
        <v>59</v>
      </c>
      <c s="31" t="s">
        <v>60</v>
      </c>
      <c s="31" t="s">
        <v>2253</v>
      </c>
      <c s="26" t="s">
        <v>62</v>
      </c>
      <c s="32" t="s">
        <v>2254</v>
      </c>
      <c s="33" t="s">
        <v>81</v>
      </c>
      <c s="34">
        <v>24</v>
      </c>
      <c s="35">
        <v>0</v>
      </c>
      <c s="35">
        <f>ROUND(ROUND(H75,2)*ROUND(G75,3),2)</f>
      </c>
      <c r="O75">
        <f>(I75*21)/100</f>
      </c>
      <c t="s">
        <v>33</v>
      </c>
    </row>
    <row r="76" spans="1:5" ht="12.75">
      <c r="A76" s="36" t="s">
        <v>65</v>
      </c>
      <c r="E76" s="37" t="s">
        <v>2254</v>
      </c>
    </row>
    <row r="77" spans="1:5" ht="25.5">
      <c r="A77" s="38" t="s">
        <v>66</v>
      </c>
      <c r="E77" s="44" t="s">
        <v>2249</v>
      </c>
    </row>
    <row r="78" spans="1:5" ht="38.25">
      <c r="A78" t="s">
        <v>67</v>
      </c>
      <c r="E78" s="37" t="s">
        <v>2255</v>
      </c>
    </row>
    <row r="79" spans="1:16" ht="12.75">
      <c r="A79" s="26" t="s">
        <v>59</v>
      </c>
      <c s="31" t="s">
        <v>68</v>
      </c>
      <c s="31" t="s">
        <v>2256</v>
      </c>
      <c s="26" t="s">
        <v>62</v>
      </c>
      <c s="32" t="s">
        <v>2257</v>
      </c>
      <c s="33" t="s">
        <v>81</v>
      </c>
      <c s="34">
        <v>24</v>
      </c>
      <c s="35">
        <v>0</v>
      </c>
      <c s="35">
        <f>ROUND(ROUND(H79,2)*ROUND(G79,3),2)</f>
      </c>
      <c r="O79">
        <f>(I79*21)/100</f>
      </c>
      <c t="s">
        <v>33</v>
      </c>
    </row>
    <row r="80" spans="1:5" ht="12.75">
      <c r="A80" s="36" t="s">
        <v>65</v>
      </c>
      <c r="E80" s="37" t="s">
        <v>2257</v>
      </c>
    </row>
    <row r="81" spans="1:5" ht="25.5">
      <c r="A81" s="38" t="s">
        <v>66</v>
      </c>
      <c r="E81" s="44" t="s">
        <v>2249</v>
      </c>
    </row>
    <row r="82" spans="1:5" ht="38.25">
      <c r="A82" t="s">
        <v>67</v>
      </c>
      <c r="E82" s="37" t="s">
        <v>2258</v>
      </c>
    </row>
    <row r="83" spans="1:16" ht="12.75">
      <c r="A83" s="26" t="s">
        <v>59</v>
      </c>
      <c s="31" t="s">
        <v>72</v>
      </c>
      <c s="31" t="s">
        <v>2259</v>
      </c>
      <c s="26" t="s">
        <v>62</v>
      </c>
      <c s="32" t="s">
        <v>2260</v>
      </c>
      <c s="33" t="s">
        <v>81</v>
      </c>
      <c s="34">
        <v>4</v>
      </c>
      <c s="35">
        <v>0</v>
      </c>
      <c s="35">
        <f>ROUND(ROUND(H83,2)*ROUND(G83,3),2)</f>
      </c>
      <c r="O83">
        <f>(I83*21)/100</f>
      </c>
      <c t="s">
        <v>33</v>
      </c>
    </row>
    <row r="84" spans="1:5" ht="12.75">
      <c r="A84" s="36" t="s">
        <v>65</v>
      </c>
      <c r="E84" s="37" t="s">
        <v>2260</v>
      </c>
    </row>
    <row r="85" spans="1:5" ht="25.5">
      <c r="A85" s="38" t="s">
        <v>66</v>
      </c>
      <c r="E85" s="44" t="s">
        <v>2231</v>
      </c>
    </row>
    <row r="86" spans="1:5" ht="38.25">
      <c r="A86" t="s">
        <v>67</v>
      </c>
      <c r="E86" s="37" t="s">
        <v>2261</v>
      </c>
    </row>
    <row r="87" spans="1:16" ht="12.75">
      <c r="A87" s="26" t="s">
        <v>59</v>
      </c>
      <c s="31" t="s">
        <v>75</v>
      </c>
      <c s="31" t="s">
        <v>2262</v>
      </c>
      <c s="26" t="s">
        <v>62</v>
      </c>
      <c s="32" t="s">
        <v>2263</v>
      </c>
      <c s="33" t="s">
        <v>81</v>
      </c>
      <c s="34">
        <v>2</v>
      </c>
      <c s="35">
        <v>0</v>
      </c>
      <c s="35">
        <f>ROUND(ROUND(H87,2)*ROUND(G87,3),2)</f>
      </c>
      <c r="O87">
        <f>(I87*21)/100</f>
      </c>
      <c t="s">
        <v>33</v>
      </c>
    </row>
    <row r="88" spans="1:5" ht="12.75">
      <c r="A88" s="36" t="s">
        <v>65</v>
      </c>
      <c r="E88" s="37" t="s">
        <v>2263</v>
      </c>
    </row>
    <row r="89" spans="1:5" ht="25.5">
      <c r="A89" s="38" t="s">
        <v>66</v>
      </c>
      <c r="E89" s="44" t="s">
        <v>2241</v>
      </c>
    </row>
    <row r="90" spans="1:5" ht="38.25">
      <c r="A90" t="s">
        <v>67</v>
      </c>
      <c r="E90" s="37" t="s">
        <v>2250</v>
      </c>
    </row>
    <row r="91" spans="1:16" ht="12.75">
      <c r="A91" s="26" t="s">
        <v>59</v>
      </c>
      <c s="31" t="s">
        <v>85</v>
      </c>
      <c s="31" t="s">
        <v>2264</v>
      </c>
      <c s="26" t="s">
        <v>62</v>
      </c>
      <c s="32" t="s">
        <v>2265</v>
      </c>
      <c s="33" t="s">
        <v>81</v>
      </c>
      <c s="34">
        <v>2</v>
      </c>
      <c s="35">
        <v>0</v>
      </c>
      <c s="35">
        <f>ROUND(ROUND(H91,2)*ROUND(G91,3),2)</f>
      </c>
      <c r="O91">
        <f>(I91*21)/100</f>
      </c>
      <c t="s">
        <v>33</v>
      </c>
    </row>
    <row r="92" spans="1:5" ht="12.75">
      <c r="A92" s="36" t="s">
        <v>65</v>
      </c>
      <c r="E92" s="37" t="s">
        <v>2265</v>
      </c>
    </row>
    <row r="93" spans="1:5" ht="25.5">
      <c r="A93" s="38" t="s">
        <v>66</v>
      </c>
      <c r="E93" s="44" t="s">
        <v>2241</v>
      </c>
    </row>
    <row r="94" spans="1:5" ht="25.5">
      <c r="A94" t="s">
        <v>67</v>
      </c>
      <c r="E94" s="37" t="s">
        <v>2266</v>
      </c>
    </row>
    <row r="95" spans="1:16" ht="12.75">
      <c r="A95" s="26" t="s">
        <v>59</v>
      </c>
      <c s="31" t="s">
        <v>91</v>
      </c>
      <c s="31" t="s">
        <v>2267</v>
      </c>
      <c s="26" t="s">
        <v>62</v>
      </c>
      <c s="32" t="s">
        <v>2268</v>
      </c>
      <c s="33" t="s">
        <v>81</v>
      </c>
      <c s="34">
        <v>2</v>
      </c>
      <c s="35">
        <v>0</v>
      </c>
      <c s="35">
        <f>ROUND(ROUND(H95,2)*ROUND(G95,3),2)</f>
      </c>
      <c r="O95">
        <f>(I95*21)/100</f>
      </c>
      <c t="s">
        <v>33</v>
      </c>
    </row>
    <row r="96" spans="1:5" ht="12.75">
      <c r="A96" s="36" t="s">
        <v>65</v>
      </c>
      <c r="E96" s="37" t="s">
        <v>2268</v>
      </c>
    </row>
    <row r="97" spans="1:5" ht="25.5">
      <c r="A97" s="38" t="s">
        <v>66</v>
      </c>
      <c r="E97" s="44" t="s">
        <v>2241</v>
      </c>
    </row>
    <row r="98" spans="1:5" ht="38.25">
      <c r="A98" t="s">
        <v>67</v>
      </c>
      <c r="E98" s="37" t="s">
        <v>2269</v>
      </c>
    </row>
    <row r="99" spans="1:16" ht="12.75">
      <c r="A99" s="26" t="s">
        <v>59</v>
      </c>
      <c s="31" t="s">
        <v>94</v>
      </c>
      <c s="31" t="s">
        <v>670</v>
      </c>
      <c s="26" t="s">
        <v>62</v>
      </c>
      <c s="32" t="s">
        <v>671</v>
      </c>
      <c s="33" t="s">
        <v>81</v>
      </c>
      <c s="34">
        <v>8</v>
      </c>
      <c s="35">
        <v>0</v>
      </c>
      <c s="35">
        <f>ROUND(ROUND(H99,2)*ROUND(G99,3),2)</f>
      </c>
      <c r="O99">
        <f>(I99*21)/100</f>
      </c>
      <c t="s">
        <v>33</v>
      </c>
    </row>
    <row r="100" spans="1:5" ht="12.75">
      <c r="A100" s="36" t="s">
        <v>65</v>
      </c>
      <c r="E100" s="37" t="s">
        <v>671</v>
      </c>
    </row>
    <row r="101" spans="1:5" ht="25.5">
      <c r="A101" s="38" t="s">
        <v>66</v>
      </c>
      <c r="E101" s="44" t="s">
        <v>2235</v>
      </c>
    </row>
    <row r="102" spans="1:5" ht="38.25">
      <c r="A102" t="s">
        <v>67</v>
      </c>
      <c r="E102" s="37" t="s">
        <v>2270</v>
      </c>
    </row>
    <row r="103" spans="1:16" ht="12.75">
      <c r="A103" s="26" t="s">
        <v>59</v>
      </c>
      <c s="31" t="s">
        <v>97</v>
      </c>
      <c s="31" t="s">
        <v>2271</v>
      </c>
      <c s="26" t="s">
        <v>62</v>
      </c>
      <c s="32" t="s">
        <v>2272</v>
      </c>
      <c s="33" t="s">
        <v>81</v>
      </c>
      <c s="34">
        <v>5</v>
      </c>
      <c s="35">
        <v>0</v>
      </c>
      <c s="35">
        <f>ROUND(ROUND(H103,2)*ROUND(G103,3),2)</f>
      </c>
      <c r="O103">
        <f>(I103*21)/100</f>
      </c>
      <c t="s">
        <v>33</v>
      </c>
    </row>
    <row r="104" spans="1:5" ht="12.75">
      <c r="A104" s="36" t="s">
        <v>65</v>
      </c>
      <c r="E104" s="37" t="s">
        <v>2272</v>
      </c>
    </row>
    <row r="105" spans="1:5" ht="25.5">
      <c r="A105" s="38" t="s">
        <v>66</v>
      </c>
      <c r="E105" s="44" t="s">
        <v>2273</v>
      </c>
    </row>
    <row r="106" spans="1:5" ht="38.25">
      <c r="A106" t="s">
        <v>67</v>
      </c>
      <c r="E106" s="37" t="s">
        <v>2274</v>
      </c>
    </row>
    <row r="107" spans="1:16" ht="12.75">
      <c r="A107" s="26" t="s">
        <v>59</v>
      </c>
      <c s="31" t="s">
        <v>78</v>
      </c>
      <c s="31" t="s">
        <v>2275</v>
      </c>
      <c s="26" t="s">
        <v>62</v>
      </c>
      <c s="32" t="s">
        <v>2276</v>
      </c>
      <c s="33" t="s">
        <v>81</v>
      </c>
      <c s="34">
        <v>2</v>
      </c>
      <c s="35">
        <v>0</v>
      </c>
      <c s="35">
        <f>ROUND(ROUND(H107,2)*ROUND(G107,3),2)</f>
      </c>
      <c r="O107">
        <f>(I107*21)/100</f>
      </c>
      <c t="s">
        <v>33</v>
      </c>
    </row>
    <row r="108" spans="1:5" ht="12.75">
      <c r="A108" s="36" t="s">
        <v>65</v>
      </c>
      <c r="E108" s="37" t="s">
        <v>2276</v>
      </c>
    </row>
    <row r="109" spans="1:5" ht="25.5">
      <c r="A109" s="38" t="s">
        <v>66</v>
      </c>
      <c r="E109" s="44" t="s">
        <v>2277</v>
      </c>
    </row>
    <row r="110" spans="1:5" ht="38.25">
      <c r="A110" t="s">
        <v>67</v>
      </c>
      <c r="E110" s="37" t="s">
        <v>2278</v>
      </c>
    </row>
    <row r="111" spans="1:16" ht="12.75">
      <c r="A111" s="26" t="s">
        <v>59</v>
      </c>
      <c s="31" t="s">
        <v>82</v>
      </c>
      <c s="31" t="s">
        <v>2279</v>
      </c>
      <c s="26" t="s">
        <v>62</v>
      </c>
      <c s="32" t="s">
        <v>2280</v>
      </c>
      <c s="33" t="s">
        <v>71</v>
      </c>
      <c s="34">
        <v>38</v>
      </c>
      <c s="35">
        <v>0</v>
      </c>
      <c s="35">
        <f>ROUND(ROUND(H111,2)*ROUND(G111,3),2)</f>
      </c>
      <c r="O111">
        <f>(I111*21)/100</f>
      </c>
      <c t="s">
        <v>33</v>
      </c>
    </row>
    <row r="112" spans="1:5" ht="12.75">
      <c r="A112" s="36" t="s">
        <v>65</v>
      </c>
      <c r="E112" s="37" t="s">
        <v>2280</v>
      </c>
    </row>
    <row r="113" spans="1:5" ht="25.5">
      <c r="A113" s="38" t="s">
        <v>66</v>
      </c>
      <c r="E113" s="44" t="s">
        <v>2281</v>
      </c>
    </row>
    <row r="114" spans="1:5" ht="38.25">
      <c r="A114" t="s">
        <v>67</v>
      </c>
      <c r="E114" s="37" t="s">
        <v>2282</v>
      </c>
    </row>
    <row r="115" spans="1:16" ht="12.75">
      <c r="A115" s="26" t="s">
        <v>59</v>
      </c>
      <c s="31" t="s">
        <v>88</v>
      </c>
      <c s="31" t="s">
        <v>2283</v>
      </c>
      <c s="26" t="s">
        <v>62</v>
      </c>
      <c s="32" t="s">
        <v>2284</v>
      </c>
      <c s="33" t="s">
        <v>81</v>
      </c>
      <c s="34">
        <v>2</v>
      </c>
      <c s="35">
        <v>0</v>
      </c>
      <c s="35">
        <f>ROUND(ROUND(H115,2)*ROUND(G115,3),2)</f>
      </c>
      <c r="O115">
        <f>(I115*21)/100</f>
      </c>
      <c t="s">
        <v>33</v>
      </c>
    </row>
    <row r="116" spans="1:5" ht="12.75">
      <c r="A116" s="36" t="s">
        <v>65</v>
      </c>
      <c r="E116" s="37" t="s">
        <v>2284</v>
      </c>
    </row>
    <row r="117" spans="1:5" ht="25.5">
      <c r="A117" s="38" t="s">
        <v>66</v>
      </c>
      <c r="E117" s="44" t="s">
        <v>2285</v>
      </c>
    </row>
    <row r="118" spans="1:5" ht="38.25">
      <c r="A118" t="s">
        <v>67</v>
      </c>
      <c r="E118" s="37" t="s">
        <v>2286</v>
      </c>
    </row>
    <row r="119" spans="1:18" ht="12.75" customHeight="1">
      <c r="A119" s="6" t="s">
        <v>56</v>
      </c>
      <c s="6"/>
      <c s="41" t="s">
        <v>839</v>
      </c>
      <c s="6"/>
      <c s="29" t="s">
        <v>840</v>
      </c>
      <c s="6"/>
      <c s="6"/>
      <c s="6"/>
      <c s="42">
        <f>0+Q119</f>
      </c>
      <c r="O119">
        <f>0+R119</f>
      </c>
      <c r="Q119">
        <f>0+I120+I124+I128+I132+I136+I140</f>
      </c>
      <c>
        <f>0+O120+O124+O128+O132+O136+O140</f>
      </c>
    </row>
    <row r="120" spans="1:16" ht="25.5">
      <c r="A120" s="26" t="s">
        <v>59</v>
      </c>
      <c s="31" t="s">
        <v>110</v>
      </c>
      <c s="31" t="s">
        <v>258</v>
      </c>
      <c s="26" t="s">
        <v>62</v>
      </c>
      <c s="32" t="s">
        <v>259</v>
      </c>
      <c s="33" t="s">
        <v>81</v>
      </c>
      <c s="34">
        <v>95</v>
      </c>
      <c s="35">
        <v>0</v>
      </c>
      <c s="35">
        <f>ROUND(ROUND(H120,2)*ROUND(G120,3),2)</f>
      </c>
      <c r="O120">
        <f>(I120*21)/100</f>
      </c>
      <c t="s">
        <v>33</v>
      </c>
    </row>
    <row r="121" spans="1:5" ht="25.5">
      <c r="A121" s="36" t="s">
        <v>65</v>
      </c>
      <c r="E121" s="37" t="s">
        <v>259</v>
      </c>
    </row>
    <row r="122" spans="1:5" ht="25.5">
      <c r="A122" s="38" t="s">
        <v>66</v>
      </c>
      <c r="E122" s="44" t="s">
        <v>2287</v>
      </c>
    </row>
    <row r="123" spans="1:5" ht="38.25">
      <c r="A123" t="s">
        <v>67</v>
      </c>
      <c r="E123" s="37" t="s">
        <v>844</v>
      </c>
    </row>
    <row r="124" spans="1:16" ht="25.5">
      <c r="A124" s="26" t="s">
        <v>59</v>
      </c>
      <c s="31" t="s">
        <v>113</v>
      </c>
      <c s="31" t="s">
        <v>701</v>
      </c>
      <c s="26" t="s">
        <v>62</v>
      </c>
      <c s="32" t="s">
        <v>702</v>
      </c>
      <c s="33" t="s">
        <v>81</v>
      </c>
      <c s="34">
        <v>4</v>
      </c>
      <c s="35">
        <v>0</v>
      </c>
      <c s="35">
        <f>ROUND(ROUND(H124,2)*ROUND(G124,3),2)</f>
      </c>
      <c r="O124">
        <f>(I124*21)/100</f>
      </c>
      <c t="s">
        <v>33</v>
      </c>
    </row>
    <row r="125" spans="1:5" ht="25.5">
      <c r="A125" s="36" t="s">
        <v>65</v>
      </c>
      <c r="E125" s="37" t="s">
        <v>702</v>
      </c>
    </row>
    <row r="126" spans="1:5" ht="25.5">
      <c r="A126" s="38" t="s">
        <v>66</v>
      </c>
      <c r="E126" s="44" t="s">
        <v>2288</v>
      </c>
    </row>
    <row r="127" spans="1:5" ht="38.25">
      <c r="A127" t="s">
        <v>67</v>
      </c>
      <c r="E127" s="37" t="s">
        <v>844</v>
      </c>
    </row>
    <row r="128" spans="1:16" ht="12.75">
      <c r="A128" s="26" t="s">
        <v>59</v>
      </c>
      <c s="31" t="s">
        <v>116</v>
      </c>
      <c s="31" t="s">
        <v>703</v>
      </c>
      <c s="26" t="s">
        <v>62</v>
      </c>
      <c s="32" t="s">
        <v>704</v>
      </c>
      <c s="33" t="s">
        <v>81</v>
      </c>
      <c s="34">
        <v>30</v>
      </c>
      <c s="35">
        <v>0</v>
      </c>
      <c s="35">
        <f>ROUND(ROUND(H128,2)*ROUND(G128,3),2)</f>
      </c>
      <c r="O128">
        <f>(I128*21)/100</f>
      </c>
      <c t="s">
        <v>33</v>
      </c>
    </row>
    <row r="129" spans="1:5" ht="12.75">
      <c r="A129" s="36" t="s">
        <v>65</v>
      </c>
      <c r="E129" s="37" t="s">
        <v>704</v>
      </c>
    </row>
    <row r="130" spans="1:5" ht="25.5">
      <c r="A130" s="38" t="s">
        <v>66</v>
      </c>
      <c r="E130" s="44" t="s">
        <v>2289</v>
      </c>
    </row>
    <row r="131" spans="1:5" ht="25.5">
      <c r="A131" t="s">
        <v>67</v>
      </c>
      <c r="E131" s="37" t="s">
        <v>1064</v>
      </c>
    </row>
    <row r="132" spans="1:16" ht="12.75">
      <c r="A132" s="26" t="s">
        <v>59</v>
      </c>
      <c s="31" t="s">
        <v>100</v>
      </c>
      <c s="31" t="s">
        <v>1286</v>
      </c>
      <c s="26" t="s">
        <v>62</v>
      </c>
      <c s="32" t="s">
        <v>257</v>
      </c>
      <c s="33" t="s">
        <v>71</v>
      </c>
      <c s="34">
        <v>190</v>
      </c>
      <c s="35">
        <v>0</v>
      </c>
      <c s="35">
        <f>ROUND(ROUND(H132,2)*ROUND(G132,3),2)</f>
      </c>
      <c r="O132">
        <f>(I132*21)/100</f>
      </c>
      <c t="s">
        <v>33</v>
      </c>
    </row>
    <row r="133" spans="1:5" ht="12.75">
      <c r="A133" s="36" t="s">
        <v>65</v>
      </c>
      <c r="E133" s="37" t="s">
        <v>257</v>
      </c>
    </row>
    <row r="134" spans="1:5" ht="25.5">
      <c r="A134" s="38" t="s">
        <v>66</v>
      </c>
      <c r="E134" s="44" t="s">
        <v>2290</v>
      </c>
    </row>
    <row r="135" spans="1:5" ht="38.25">
      <c r="A135" t="s">
        <v>67</v>
      </c>
      <c r="E135" s="37" t="s">
        <v>853</v>
      </c>
    </row>
    <row r="136" spans="1:16" ht="12.75">
      <c r="A136" s="26" t="s">
        <v>59</v>
      </c>
      <c s="31" t="s">
        <v>103</v>
      </c>
      <c s="31" t="s">
        <v>2291</v>
      </c>
      <c s="26" t="s">
        <v>62</v>
      </c>
      <c s="32" t="s">
        <v>2292</v>
      </c>
      <c s="33" t="s">
        <v>71</v>
      </c>
      <c s="34">
        <v>140</v>
      </c>
      <c s="35">
        <v>0</v>
      </c>
      <c s="35">
        <f>ROUND(ROUND(H136,2)*ROUND(G136,3),2)</f>
      </c>
      <c r="O136">
        <f>(I136*21)/100</f>
      </c>
      <c t="s">
        <v>33</v>
      </c>
    </row>
    <row r="137" spans="1:5" ht="12.75">
      <c r="A137" s="36" t="s">
        <v>65</v>
      </c>
      <c r="E137" s="37" t="s">
        <v>2292</v>
      </c>
    </row>
    <row r="138" spans="1:5" ht="25.5">
      <c r="A138" s="38" t="s">
        <v>66</v>
      </c>
      <c r="E138" s="44" t="s">
        <v>2293</v>
      </c>
    </row>
    <row r="139" spans="1:5" ht="38.25">
      <c r="A139" t="s">
        <v>67</v>
      </c>
      <c r="E139" s="37" t="s">
        <v>853</v>
      </c>
    </row>
    <row r="140" spans="1:16" ht="12.75">
      <c r="A140" s="26" t="s">
        <v>59</v>
      </c>
      <c s="31" t="s">
        <v>107</v>
      </c>
      <c s="31" t="s">
        <v>1288</v>
      </c>
      <c s="26" t="s">
        <v>62</v>
      </c>
      <c s="32" t="s">
        <v>1289</v>
      </c>
      <c s="33" t="s">
        <v>71</v>
      </c>
      <c s="34">
        <v>20</v>
      </c>
      <c s="35">
        <v>0</v>
      </c>
      <c s="35">
        <f>ROUND(ROUND(H140,2)*ROUND(G140,3),2)</f>
      </c>
      <c r="O140">
        <f>(I140*21)/100</f>
      </c>
      <c t="s">
        <v>33</v>
      </c>
    </row>
    <row r="141" spans="1:5" ht="12.75">
      <c r="A141" s="36" t="s">
        <v>65</v>
      </c>
      <c r="E141" s="37" t="s">
        <v>1289</v>
      </c>
    </row>
    <row r="142" spans="1:5" ht="25.5">
      <c r="A142" s="38" t="s">
        <v>66</v>
      </c>
      <c r="E142" s="44" t="s">
        <v>2294</v>
      </c>
    </row>
    <row r="143" spans="1:5" ht="38.25">
      <c r="A143" t="s">
        <v>67</v>
      </c>
      <c r="E143" s="37" t="s">
        <v>853</v>
      </c>
    </row>
    <row r="144" spans="1:18" ht="12.75" customHeight="1">
      <c r="A144" s="6" t="s">
        <v>56</v>
      </c>
      <c s="6"/>
      <c s="41" t="s">
        <v>706</v>
      </c>
      <c s="6"/>
      <c s="29" t="s">
        <v>1077</v>
      </c>
      <c s="6"/>
      <c s="6"/>
      <c s="6"/>
      <c s="42">
        <f>0+Q144</f>
      </c>
      <c r="O144">
        <f>0+R144</f>
      </c>
      <c r="Q144">
        <f>0+I145+I149</f>
      </c>
      <c>
        <f>0+O145+O149</f>
      </c>
    </row>
    <row r="145" spans="1:16" ht="12.75">
      <c r="A145" s="26" t="s">
        <v>59</v>
      </c>
      <c s="31" t="s">
        <v>119</v>
      </c>
      <c s="31" t="s">
        <v>2295</v>
      </c>
      <c s="26" t="s">
        <v>62</v>
      </c>
      <c s="32" t="s">
        <v>2296</v>
      </c>
      <c s="33" t="s">
        <v>81</v>
      </c>
      <c s="34">
        <v>1</v>
      </c>
      <c s="35">
        <v>0</v>
      </c>
      <c s="35">
        <f>ROUND(ROUND(H145,2)*ROUND(G145,3),2)</f>
      </c>
      <c r="O145">
        <f>(I145*21)/100</f>
      </c>
      <c t="s">
        <v>33</v>
      </c>
    </row>
    <row r="146" spans="1:5" ht="12.75">
      <c r="A146" s="36" t="s">
        <v>65</v>
      </c>
      <c r="E146" s="37" t="s">
        <v>2296</v>
      </c>
    </row>
    <row r="147" spans="1:5" ht="25.5">
      <c r="A147" s="38" t="s">
        <v>66</v>
      </c>
      <c r="E147" s="44" t="s">
        <v>2297</v>
      </c>
    </row>
    <row r="148" spans="1:5" ht="204">
      <c r="A148" t="s">
        <v>67</v>
      </c>
      <c r="E148" s="37" t="s">
        <v>2298</v>
      </c>
    </row>
    <row r="149" spans="1:16" ht="12.75">
      <c r="A149" s="26" t="s">
        <v>59</v>
      </c>
      <c s="31" t="s">
        <v>122</v>
      </c>
      <c s="31" t="s">
        <v>2299</v>
      </c>
      <c s="26" t="s">
        <v>62</v>
      </c>
      <c s="32" t="s">
        <v>2300</v>
      </c>
      <c s="33" t="s">
        <v>81</v>
      </c>
      <c s="34">
        <v>1</v>
      </c>
      <c s="35">
        <v>0</v>
      </c>
      <c s="35">
        <f>ROUND(ROUND(H149,2)*ROUND(G149,3),2)</f>
      </c>
      <c r="O149">
        <f>(I149*21)/100</f>
      </c>
      <c t="s">
        <v>33</v>
      </c>
    </row>
    <row r="150" spans="1:5" ht="12.75">
      <c r="A150" s="36" t="s">
        <v>65</v>
      </c>
      <c r="E150" s="37" t="s">
        <v>2300</v>
      </c>
    </row>
    <row r="151" spans="1:5" ht="25.5">
      <c r="A151" s="38" t="s">
        <v>66</v>
      </c>
      <c r="E151" s="44" t="s">
        <v>2301</v>
      </c>
    </row>
    <row r="152" spans="1:5" ht="204">
      <c r="A152" t="s">
        <v>67</v>
      </c>
      <c r="E152" s="37" t="s">
        <v>2298</v>
      </c>
    </row>
    <row r="153" spans="1:18" ht="12.75" customHeight="1">
      <c r="A153" s="6" t="s">
        <v>56</v>
      </c>
      <c s="6"/>
      <c s="41" t="s">
        <v>439</v>
      </c>
      <c s="6"/>
      <c s="29" t="s">
        <v>918</v>
      </c>
      <c s="6"/>
      <c s="6"/>
      <c s="6"/>
      <c s="42">
        <f>0+Q153</f>
      </c>
      <c r="O153">
        <f>0+R153</f>
      </c>
      <c r="Q153">
        <f>0+I154+I158+I162+I166+I170+I174+I178+I182</f>
      </c>
      <c>
        <f>0+O154+O158+O162+O166+O170+O174+O178+O182</f>
      </c>
    </row>
    <row r="154" spans="1:16" ht="12.75">
      <c r="A154" s="26" t="s">
        <v>59</v>
      </c>
      <c s="31" t="s">
        <v>125</v>
      </c>
      <c s="31" t="s">
        <v>1223</v>
      </c>
      <c s="26" t="s">
        <v>62</v>
      </c>
      <c s="32" t="s">
        <v>1224</v>
      </c>
      <c s="33" t="s">
        <v>81</v>
      </c>
      <c s="34">
        <v>2</v>
      </c>
      <c s="35">
        <v>0</v>
      </c>
      <c s="35">
        <f>ROUND(ROUND(H154,2)*ROUND(G154,3),2)</f>
      </c>
      <c r="O154">
        <f>(I154*21)/100</f>
      </c>
      <c t="s">
        <v>33</v>
      </c>
    </row>
    <row r="155" spans="1:5" ht="12.75">
      <c r="A155" s="36" t="s">
        <v>65</v>
      </c>
      <c r="E155" s="37" t="s">
        <v>1224</v>
      </c>
    </row>
    <row r="156" spans="1:5" ht="25.5">
      <c r="A156" s="38" t="s">
        <v>66</v>
      </c>
      <c r="E156" s="44" t="s">
        <v>2302</v>
      </c>
    </row>
    <row r="157" spans="1:5" ht="51">
      <c r="A157" t="s">
        <v>67</v>
      </c>
      <c r="E157" s="37" t="s">
        <v>921</v>
      </c>
    </row>
    <row r="158" spans="1:16" ht="25.5">
      <c r="A158" s="26" t="s">
        <v>59</v>
      </c>
      <c s="31" t="s">
        <v>128</v>
      </c>
      <c s="31" t="s">
        <v>2303</v>
      </c>
      <c s="26" t="s">
        <v>62</v>
      </c>
      <c s="32" t="s">
        <v>2304</v>
      </c>
      <c s="33" t="s">
        <v>81</v>
      </c>
      <c s="34">
        <v>1</v>
      </c>
      <c s="35">
        <v>0</v>
      </c>
      <c s="35">
        <f>ROUND(ROUND(H158,2)*ROUND(G158,3),2)</f>
      </c>
      <c r="O158">
        <f>(I158*21)/100</f>
      </c>
      <c t="s">
        <v>33</v>
      </c>
    </row>
    <row r="159" spans="1:5" ht="25.5">
      <c r="A159" s="36" t="s">
        <v>65</v>
      </c>
      <c r="E159" s="37" t="s">
        <v>2304</v>
      </c>
    </row>
    <row r="160" spans="1:5" ht="25.5">
      <c r="A160" s="38" t="s">
        <v>66</v>
      </c>
      <c r="E160" s="44" t="s">
        <v>2305</v>
      </c>
    </row>
    <row r="161" spans="1:5" ht="63.75">
      <c r="A161" t="s">
        <v>67</v>
      </c>
      <c r="E161" s="37" t="s">
        <v>924</v>
      </c>
    </row>
    <row r="162" spans="1:16" ht="25.5">
      <c r="A162" s="26" t="s">
        <v>59</v>
      </c>
      <c s="31" t="s">
        <v>131</v>
      </c>
      <c s="31" t="s">
        <v>338</v>
      </c>
      <c s="26" t="s">
        <v>62</v>
      </c>
      <c s="32" t="s">
        <v>339</v>
      </c>
      <c s="33" t="s">
        <v>81</v>
      </c>
      <c s="34">
        <v>2</v>
      </c>
      <c s="35">
        <v>0</v>
      </c>
      <c s="35">
        <f>ROUND(ROUND(H162,2)*ROUND(G162,3),2)</f>
      </c>
      <c r="O162">
        <f>(I162*21)/100</f>
      </c>
      <c t="s">
        <v>33</v>
      </c>
    </row>
    <row r="163" spans="1:5" ht="25.5">
      <c r="A163" s="36" t="s">
        <v>65</v>
      </c>
      <c r="E163" s="37" t="s">
        <v>339</v>
      </c>
    </row>
    <row r="164" spans="1:5" ht="12.75">
      <c r="A164" s="38" t="s">
        <v>66</v>
      </c>
      <c r="E164" s="39" t="s">
        <v>2306</v>
      </c>
    </row>
    <row r="165" spans="1:5" ht="38.25">
      <c r="A165" t="s">
        <v>67</v>
      </c>
      <c r="E165" s="37" t="s">
        <v>925</v>
      </c>
    </row>
    <row r="166" spans="1:16" ht="12.75">
      <c r="A166" s="26" t="s">
        <v>59</v>
      </c>
      <c s="31" t="s">
        <v>134</v>
      </c>
      <c s="31" t="s">
        <v>2307</v>
      </c>
      <c s="26" t="s">
        <v>62</v>
      </c>
      <c s="32" t="s">
        <v>2308</v>
      </c>
      <c s="33" t="s">
        <v>81</v>
      </c>
      <c s="34">
        <v>1</v>
      </c>
      <c s="35">
        <v>0</v>
      </c>
      <c s="35">
        <f>ROUND(ROUND(H166,2)*ROUND(G166,3),2)</f>
      </c>
      <c r="O166">
        <f>(I166*21)/100</f>
      </c>
      <c t="s">
        <v>33</v>
      </c>
    </row>
    <row r="167" spans="1:5" ht="12.75">
      <c r="A167" s="36" t="s">
        <v>65</v>
      </c>
      <c r="E167" s="37" t="s">
        <v>2308</v>
      </c>
    </row>
    <row r="168" spans="1:5" ht="25.5">
      <c r="A168" s="38" t="s">
        <v>66</v>
      </c>
      <c r="E168" s="44" t="s">
        <v>2305</v>
      </c>
    </row>
    <row r="169" spans="1:5" ht="38.25">
      <c r="A169" t="s">
        <v>67</v>
      </c>
      <c r="E169" s="37" t="s">
        <v>928</v>
      </c>
    </row>
    <row r="170" spans="1:16" ht="12.75">
      <c r="A170" s="26" t="s">
        <v>59</v>
      </c>
      <c s="31" t="s">
        <v>137</v>
      </c>
      <c s="31" t="s">
        <v>784</v>
      </c>
      <c s="26" t="s">
        <v>62</v>
      </c>
      <c s="32" t="s">
        <v>785</v>
      </c>
      <c s="33" t="s">
        <v>204</v>
      </c>
      <c s="34">
        <v>8</v>
      </c>
      <c s="35">
        <v>0</v>
      </c>
      <c s="35">
        <f>ROUND(ROUND(H170,2)*ROUND(G170,3),2)</f>
      </c>
      <c r="O170">
        <f>(I170*21)/100</f>
      </c>
      <c t="s">
        <v>33</v>
      </c>
    </row>
    <row r="171" spans="1:5" ht="12.75">
      <c r="A171" s="36" t="s">
        <v>65</v>
      </c>
      <c r="E171" s="37" t="s">
        <v>785</v>
      </c>
    </row>
    <row r="172" spans="1:5" ht="25.5">
      <c r="A172" s="38" t="s">
        <v>66</v>
      </c>
      <c r="E172" s="44" t="s">
        <v>2309</v>
      </c>
    </row>
    <row r="173" spans="1:5" ht="38.25">
      <c r="A173" t="s">
        <v>67</v>
      </c>
      <c r="E173" s="37" t="s">
        <v>929</v>
      </c>
    </row>
    <row r="174" spans="1:16" ht="12.75">
      <c r="A174" s="26" t="s">
        <v>59</v>
      </c>
      <c s="31" t="s">
        <v>140</v>
      </c>
      <c s="31" t="s">
        <v>791</v>
      </c>
      <c s="26" t="s">
        <v>62</v>
      </c>
      <c s="32" t="s">
        <v>792</v>
      </c>
      <c s="33" t="s">
        <v>204</v>
      </c>
      <c s="34">
        <v>8</v>
      </c>
      <c s="35">
        <v>0</v>
      </c>
      <c s="35">
        <f>ROUND(ROUND(H174,2)*ROUND(G174,3),2)</f>
      </c>
      <c r="O174">
        <f>(I174*21)/100</f>
      </c>
      <c t="s">
        <v>33</v>
      </c>
    </row>
    <row r="175" spans="1:5" ht="12.75">
      <c r="A175" s="36" t="s">
        <v>65</v>
      </c>
      <c r="E175" s="37" t="s">
        <v>792</v>
      </c>
    </row>
    <row r="176" spans="1:5" ht="25.5">
      <c r="A176" s="38" t="s">
        <v>66</v>
      </c>
      <c r="E176" s="44" t="s">
        <v>2309</v>
      </c>
    </row>
    <row r="177" spans="1:5" ht="38.25">
      <c r="A177" t="s">
        <v>67</v>
      </c>
      <c r="E177" s="37" t="s">
        <v>930</v>
      </c>
    </row>
    <row r="178" spans="1:16" ht="12.75">
      <c r="A178" s="26" t="s">
        <v>59</v>
      </c>
      <c s="31" t="s">
        <v>143</v>
      </c>
      <c s="31" t="s">
        <v>441</v>
      </c>
      <c s="26" t="s">
        <v>62</v>
      </c>
      <c s="32" t="s">
        <v>442</v>
      </c>
      <c s="33" t="s">
        <v>204</v>
      </c>
      <c s="34">
        <v>8</v>
      </c>
      <c s="35">
        <v>0</v>
      </c>
      <c s="35">
        <f>ROUND(ROUND(H178,2)*ROUND(G178,3),2)</f>
      </c>
      <c r="O178">
        <f>(I178*21)/100</f>
      </c>
      <c t="s">
        <v>33</v>
      </c>
    </row>
    <row r="179" spans="1:5" ht="12.75">
      <c r="A179" s="36" t="s">
        <v>65</v>
      </c>
      <c r="E179" s="37" t="s">
        <v>442</v>
      </c>
    </row>
    <row r="180" spans="1:5" ht="25.5">
      <c r="A180" s="38" t="s">
        <v>66</v>
      </c>
      <c r="E180" s="44" t="s">
        <v>2309</v>
      </c>
    </row>
    <row r="181" spans="1:5" ht="38.25">
      <c r="A181" t="s">
        <v>67</v>
      </c>
      <c r="E181" s="37" t="s">
        <v>931</v>
      </c>
    </row>
    <row r="182" spans="1:16" ht="12.75">
      <c r="A182" s="26" t="s">
        <v>59</v>
      </c>
      <c s="31" t="s">
        <v>146</v>
      </c>
      <c s="31" t="s">
        <v>2310</v>
      </c>
      <c s="26" t="s">
        <v>62</v>
      </c>
      <c s="32" t="s">
        <v>2311</v>
      </c>
      <c s="33" t="s">
        <v>204</v>
      </c>
      <c s="34">
        <v>8</v>
      </c>
      <c s="35">
        <v>0</v>
      </c>
      <c s="35">
        <f>ROUND(ROUND(H182,2)*ROUND(G182,3),2)</f>
      </c>
      <c r="O182">
        <f>(I182*21)/100</f>
      </c>
      <c t="s">
        <v>33</v>
      </c>
    </row>
    <row r="183" spans="1:5" ht="12.75">
      <c r="A183" s="36" t="s">
        <v>65</v>
      </c>
      <c r="E183" s="37" t="s">
        <v>2311</v>
      </c>
    </row>
    <row r="184" spans="1:5" ht="25.5">
      <c r="A184" s="38" t="s">
        <v>66</v>
      </c>
      <c r="E184" s="44" t="s">
        <v>2309</v>
      </c>
    </row>
    <row r="185" spans="1:5" ht="38.25">
      <c r="A185" t="s">
        <v>67</v>
      </c>
      <c r="E185" s="37" t="s">
        <v>2312</v>
      </c>
    </row>
    <row r="186" spans="1:18" ht="12.75" customHeight="1">
      <c r="A186" s="6" t="s">
        <v>56</v>
      </c>
      <c s="6"/>
      <c s="41" t="s">
        <v>936</v>
      </c>
      <c s="6"/>
      <c s="29" t="s">
        <v>937</v>
      </c>
      <c s="6"/>
      <c s="6"/>
      <c s="6"/>
      <c s="42">
        <f>0+Q186</f>
      </c>
      <c r="O186">
        <f>0+R186</f>
      </c>
      <c r="Q186">
        <f>0+I187</f>
      </c>
      <c>
        <f>0+O187</f>
      </c>
    </row>
    <row r="187" spans="1:16" ht="12.75">
      <c r="A187" s="26" t="s">
        <v>59</v>
      </c>
      <c s="31" t="s">
        <v>149</v>
      </c>
      <c s="31" t="s">
        <v>2313</v>
      </c>
      <c s="26" t="s">
        <v>62</v>
      </c>
      <c s="32" t="s">
        <v>2314</v>
      </c>
      <c s="33" t="s">
        <v>81</v>
      </c>
      <c s="34">
        <v>4</v>
      </c>
      <c s="35">
        <v>0</v>
      </c>
      <c s="35">
        <f>ROUND(ROUND(H187,2)*ROUND(G187,3),2)</f>
      </c>
      <c r="O187">
        <f>(I187*21)/100</f>
      </c>
      <c t="s">
        <v>33</v>
      </c>
    </row>
    <row r="188" spans="1:5" ht="12.75">
      <c r="A188" s="36" t="s">
        <v>65</v>
      </c>
      <c r="E188" s="37" t="s">
        <v>2314</v>
      </c>
    </row>
    <row r="189" spans="1:5" ht="25.5">
      <c r="A189" s="38" t="s">
        <v>66</v>
      </c>
      <c r="E189" s="44" t="s">
        <v>2288</v>
      </c>
    </row>
    <row r="190" spans="1:5" ht="25.5">
      <c r="A190" t="s">
        <v>67</v>
      </c>
      <c r="E190" s="37" t="s">
        <v>943</v>
      </c>
    </row>
    <row r="191" spans="1:18" ht="12.75" customHeight="1">
      <c r="A191" s="6" t="s">
        <v>56</v>
      </c>
      <c s="6"/>
      <c s="41" t="s">
        <v>967</v>
      </c>
      <c s="6"/>
      <c s="29" t="s">
        <v>1675</v>
      </c>
      <c s="6"/>
      <c s="6"/>
      <c s="6"/>
      <c s="42">
        <f>0+Q191</f>
      </c>
      <c r="O191">
        <f>0+R191</f>
      </c>
      <c r="Q191">
        <f>0+I192</f>
      </c>
      <c>
        <f>0+O192</f>
      </c>
    </row>
    <row r="192" spans="1:16" ht="25.5">
      <c r="A192" s="26" t="s">
        <v>59</v>
      </c>
      <c s="31" t="s">
        <v>39</v>
      </c>
      <c s="31" t="s">
        <v>2315</v>
      </c>
      <c s="26" t="s">
        <v>62</v>
      </c>
      <c s="32" t="s">
        <v>2316</v>
      </c>
      <c s="33" t="s">
        <v>971</v>
      </c>
      <c s="34">
        <v>0.1</v>
      </c>
      <c s="35">
        <v>0</v>
      </c>
      <c s="35">
        <f>ROUND(ROUND(H192,2)*ROUND(G192,3),2)</f>
      </c>
      <c r="O192">
        <f>(I192*21)/100</f>
      </c>
      <c t="s">
        <v>33</v>
      </c>
    </row>
    <row r="193" spans="1:5" ht="25.5">
      <c r="A193" s="36" t="s">
        <v>65</v>
      </c>
      <c r="E193" s="37" t="s">
        <v>2316</v>
      </c>
    </row>
    <row r="194" spans="1:5" ht="25.5">
      <c r="A194" s="38" t="s">
        <v>66</v>
      </c>
      <c r="E194" s="44" t="s">
        <v>2317</v>
      </c>
    </row>
    <row r="195" spans="1:5" ht="102">
      <c r="A195" t="s">
        <v>67</v>
      </c>
      <c r="E195" s="37" t="s">
        <v>1362</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83"/>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0+O12+O49+O74+O79</f>
      </c>
      <c t="s">
        <v>32</v>
      </c>
    </row>
    <row r="3" spans="1:16" ht="15" customHeight="1">
      <c r="A3" t="s">
        <v>12</v>
      </c>
      <c s="12" t="s">
        <v>14</v>
      </c>
      <c s="13" t="s">
        <v>15</v>
      </c>
      <c s="1"/>
      <c s="14" t="s">
        <v>16</v>
      </c>
      <c s="1"/>
      <c s="9"/>
      <c s="8" t="s">
        <v>2318</v>
      </c>
      <c s="43">
        <f>0+I12+I49+I74+I79</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1776</v>
      </c>
      <c s="1"/>
      <c s="14" t="s">
        <v>1777</v>
      </c>
      <c s="1"/>
      <c s="1"/>
      <c s="1"/>
      <c s="1"/>
    </row>
    <row r="7" spans="1:9" ht="12.75" customHeight="1">
      <c r="A7" t="s">
        <v>27</v>
      </c>
      <c s="12" t="s">
        <v>18</v>
      </c>
      <c s="13" t="s">
        <v>1940</v>
      </c>
      <c s="1"/>
      <c s="14" t="s">
        <v>1941</v>
      </c>
      <c s="1"/>
      <c s="1"/>
      <c s="1"/>
      <c s="1"/>
    </row>
    <row r="8" spans="1:9" ht="12.75" customHeight="1">
      <c r="A8" t="s">
        <v>322</v>
      </c>
      <c s="16" t="s">
        <v>28</v>
      </c>
      <c s="17" t="s">
        <v>2318</v>
      </c>
      <c s="6"/>
      <c s="18" t="s">
        <v>2319</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662</v>
      </c>
      <c s="27"/>
      <c s="29" t="s">
        <v>2228</v>
      </c>
      <c s="27"/>
      <c s="27"/>
      <c s="27"/>
      <c s="30">
        <f>0+Q12</f>
      </c>
      <c r="O12">
        <f>0+R12</f>
      </c>
      <c r="Q12">
        <f>0+I13+I17+I21+I25+I29+I33+I37+I41+I45</f>
      </c>
      <c>
        <f>0+O13+O17+O21+O25+O29+O33+O37+O41+O45</f>
      </c>
    </row>
    <row r="13" spans="1:16" ht="12.75">
      <c r="A13" s="26" t="s">
        <v>59</v>
      </c>
      <c s="31" t="s">
        <v>33</v>
      </c>
      <c s="31" t="s">
        <v>2321</v>
      </c>
      <c s="26" t="s">
        <v>62</v>
      </c>
      <c s="32" t="s">
        <v>2322</v>
      </c>
      <c s="33" t="s">
        <v>934</v>
      </c>
      <c s="34">
        <v>2</v>
      </c>
      <c s="35">
        <v>0</v>
      </c>
      <c s="35">
        <f>ROUND(ROUND(H13,2)*ROUND(G13,3),2)</f>
      </c>
      <c r="O13">
        <f>(I13*21)/100</f>
      </c>
      <c t="s">
        <v>33</v>
      </c>
    </row>
    <row r="14" spans="1:5" ht="12.75">
      <c r="A14" s="36" t="s">
        <v>65</v>
      </c>
      <c r="E14" s="37" t="s">
        <v>2322</v>
      </c>
    </row>
    <row r="15" spans="1:5" ht="38.25">
      <c r="A15" s="38" t="s">
        <v>66</v>
      </c>
      <c r="E15" s="44" t="s">
        <v>2323</v>
      </c>
    </row>
    <row r="16" spans="1:5" ht="89.25">
      <c r="A16" t="s">
        <v>67</v>
      </c>
      <c r="E16" s="37" t="s">
        <v>2324</v>
      </c>
    </row>
    <row r="17" spans="1:16" ht="12.75">
      <c r="A17" s="26" t="s">
        <v>59</v>
      </c>
      <c s="31" t="s">
        <v>32</v>
      </c>
      <c s="31" t="s">
        <v>2325</v>
      </c>
      <c s="26" t="s">
        <v>62</v>
      </c>
      <c s="32" t="s">
        <v>2326</v>
      </c>
      <c s="33" t="s">
        <v>71</v>
      </c>
      <c s="34">
        <v>6</v>
      </c>
      <c s="35">
        <v>0</v>
      </c>
      <c s="35">
        <f>ROUND(ROUND(H17,2)*ROUND(G17,3),2)</f>
      </c>
      <c r="O17">
        <f>(I17*21)/100</f>
      </c>
      <c t="s">
        <v>33</v>
      </c>
    </row>
    <row r="18" spans="1:5" ht="12.75">
      <c r="A18" s="36" t="s">
        <v>65</v>
      </c>
      <c r="E18" s="37" t="s">
        <v>2326</v>
      </c>
    </row>
    <row r="19" spans="1:5" ht="25.5">
      <c r="A19" s="38" t="s">
        <v>66</v>
      </c>
      <c r="E19" s="44" t="s">
        <v>2327</v>
      </c>
    </row>
    <row r="20" spans="1:5" ht="25.5">
      <c r="A20" t="s">
        <v>67</v>
      </c>
      <c r="E20" s="37" t="s">
        <v>2328</v>
      </c>
    </row>
    <row r="21" spans="1:16" ht="25.5">
      <c r="A21" s="26" t="s">
        <v>59</v>
      </c>
      <c s="31" t="s">
        <v>43</v>
      </c>
      <c s="31" t="s">
        <v>2329</v>
      </c>
      <c s="26" t="s">
        <v>62</v>
      </c>
      <c s="32" t="s">
        <v>2330</v>
      </c>
      <c s="33" t="s">
        <v>71</v>
      </c>
      <c s="34">
        <v>40</v>
      </c>
      <c s="35">
        <v>0</v>
      </c>
      <c s="35">
        <f>ROUND(ROUND(H21,2)*ROUND(G21,3),2)</f>
      </c>
      <c r="O21">
        <f>(I21*21)/100</f>
      </c>
      <c t="s">
        <v>33</v>
      </c>
    </row>
    <row r="22" spans="1:5" ht="25.5">
      <c r="A22" s="36" t="s">
        <v>65</v>
      </c>
      <c r="E22" s="37" t="s">
        <v>2330</v>
      </c>
    </row>
    <row r="23" spans="1:5" ht="25.5">
      <c r="A23" s="38" t="s">
        <v>66</v>
      </c>
      <c r="E23" s="44" t="s">
        <v>2219</v>
      </c>
    </row>
    <row r="24" spans="1:5" ht="25.5">
      <c r="A24" t="s">
        <v>67</v>
      </c>
      <c r="E24" s="37" t="s">
        <v>2328</v>
      </c>
    </row>
    <row r="25" spans="1:16" ht="25.5">
      <c r="A25" s="26" t="s">
        <v>59</v>
      </c>
      <c s="31" t="s">
        <v>45</v>
      </c>
      <c s="31" t="s">
        <v>2331</v>
      </c>
      <c s="26" t="s">
        <v>62</v>
      </c>
      <c s="32" t="s">
        <v>2332</v>
      </c>
      <c s="33" t="s">
        <v>81</v>
      </c>
      <c s="34">
        <v>2</v>
      </c>
      <c s="35">
        <v>0</v>
      </c>
      <c s="35">
        <f>ROUND(ROUND(H25,2)*ROUND(G25,3),2)</f>
      </c>
      <c r="O25">
        <f>(I25*21)/100</f>
      </c>
      <c t="s">
        <v>33</v>
      </c>
    </row>
    <row r="26" spans="1:5" ht="25.5">
      <c r="A26" s="36" t="s">
        <v>65</v>
      </c>
      <c r="E26" s="37" t="s">
        <v>2332</v>
      </c>
    </row>
    <row r="27" spans="1:5" ht="25.5">
      <c r="A27" s="38" t="s">
        <v>66</v>
      </c>
      <c r="E27" s="44" t="s">
        <v>2241</v>
      </c>
    </row>
    <row r="28" spans="1:5" ht="25.5">
      <c r="A28" t="s">
        <v>67</v>
      </c>
      <c r="E28" s="37" t="s">
        <v>2333</v>
      </c>
    </row>
    <row r="29" spans="1:16" ht="12.75">
      <c r="A29" s="26" t="s">
        <v>59</v>
      </c>
      <c s="31" t="s">
        <v>47</v>
      </c>
      <c s="31" t="s">
        <v>2334</v>
      </c>
      <c s="26" t="s">
        <v>62</v>
      </c>
      <c s="32" t="s">
        <v>2335</v>
      </c>
      <c s="33" t="s">
        <v>81</v>
      </c>
      <c s="34">
        <v>10</v>
      </c>
      <c s="35">
        <v>0</v>
      </c>
      <c s="35">
        <f>ROUND(ROUND(H29,2)*ROUND(G29,3),2)</f>
      </c>
      <c r="O29">
        <f>(I29*21)/100</f>
      </c>
      <c t="s">
        <v>33</v>
      </c>
    </row>
    <row r="30" spans="1:5" ht="12.75">
      <c r="A30" s="36" t="s">
        <v>65</v>
      </c>
      <c r="E30" s="37" t="s">
        <v>2335</v>
      </c>
    </row>
    <row r="31" spans="1:5" ht="25.5">
      <c r="A31" s="38" t="s">
        <v>66</v>
      </c>
      <c r="E31" s="44" t="s">
        <v>2336</v>
      </c>
    </row>
    <row r="32" spans="1:5" ht="38.25">
      <c r="A32" t="s">
        <v>67</v>
      </c>
      <c r="E32" s="37" t="s">
        <v>2337</v>
      </c>
    </row>
    <row r="33" spans="1:16" ht="12.75">
      <c r="A33" s="26" t="s">
        <v>59</v>
      </c>
      <c s="31" t="s">
        <v>201</v>
      </c>
      <c s="31" t="s">
        <v>2338</v>
      </c>
      <c s="26" t="s">
        <v>62</v>
      </c>
      <c s="32" t="s">
        <v>2339</v>
      </c>
      <c s="33" t="s">
        <v>81</v>
      </c>
      <c s="34">
        <v>2</v>
      </c>
      <c s="35">
        <v>0</v>
      </c>
      <c s="35">
        <f>ROUND(ROUND(H33,2)*ROUND(G33,3),2)</f>
      </c>
      <c r="O33">
        <f>(I33*21)/100</f>
      </c>
      <c t="s">
        <v>33</v>
      </c>
    </row>
    <row r="34" spans="1:5" ht="12.75">
      <c r="A34" s="36" t="s">
        <v>65</v>
      </c>
      <c r="E34" s="37" t="s">
        <v>2339</v>
      </c>
    </row>
    <row r="35" spans="1:5" ht="25.5">
      <c r="A35" s="38" t="s">
        <v>66</v>
      </c>
      <c r="E35" s="44" t="s">
        <v>2241</v>
      </c>
    </row>
    <row r="36" spans="1:5" ht="25.5">
      <c r="A36" t="s">
        <v>67</v>
      </c>
      <c r="E36" s="37" t="s">
        <v>2333</v>
      </c>
    </row>
    <row r="37" spans="1:16" ht="12.75">
      <c r="A37" s="26" t="s">
        <v>59</v>
      </c>
      <c s="31" t="s">
        <v>226</v>
      </c>
      <c s="31" t="s">
        <v>2340</v>
      </c>
      <c s="26" t="s">
        <v>62</v>
      </c>
      <c s="32" t="s">
        <v>2341</v>
      </c>
      <c s="33" t="s">
        <v>81</v>
      </c>
      <c s="34">
        <v>2</v>
      </c>
      <c s="35">
        <v>0</v>
      </c>
      <c s="35">
        <f>ROUND(ROUND(H37,2)*ROUND(G37,3),2)</f>
      </c>
      <c r="O37">
        <f>(I37*21)/100</f>
      </c>
      <c t="s">
        <v>33</v>
      </c>
    </row>
    <row r="38" spans="1:5" ht="12.75">
      <c r="A38" s="36" t="s">
        <v>65</v>
      </c>
      <c r="E38" s="37" t="s">
        <v>2341</v>
      </c>
    </row>
    <row r="39" spans="1:5" ht="25.5">
      <c r="A39" s="38" t="s">
        <v>66</v>
      </c>
      <c r="E39" s="44" t="s">
        <v>2241</v>
      </c>
    </row>
    <row r="40" spans="1:5" ht="38.25">
      <c r="A40" t="s">
        <v>67</v>
      </c>
      <c r="E40" s="37" t="s">
        <v>2342</v>
      </c>
    </row>
    <row r="41" spans="1:16" ht="25.5">
      <c r="A41" s="26" t="s">
        <v>59</v>
      </c>
      <c s="31" t="s">
        <v>50</v>
      </c>
      <c s="31" t="s">
        <v>2343</v>
      </c>
      <c s="26" t="s">
        <v>62</v>
      </c>
      <c s="32" t="s">
        <v>2344</v>
      </c>
      <c s="33" t="s">
        <v>81</v>
      </c>
      <c s="34">
        <v>2</v>
      </c>
      <c s="35">
        <v>0</v>
      </c>
      <c s="35">
        <f>ROUND(ROUND(H41,2)*ROUND(G41,3),2)</f>
      </c>
      <c r="O41">
        <f>(I41*21)/100</f>
      </c>
      <c t="s">
        <v>33</v>
      </c>
    </row>
    <row r="42" spans="1:5" ht="25.5">
      <c r="A42" s="36" t="s">
        <v>65</v>
      </c>
      <c r="E42" s="37" t="s">
        <v>2344</v>
      </c>
    </row>
    <row r="43" spans="1:5" ht="25.5">
      <c r="A43" s="38" t="s">
        <v>66</v>
      </c>
      <c r="E43" s="44" t="s">
        <v>2241</v>
      </c>
    </row>
    <row r="44" spans="1:5" ht="25.5">
      <c r="A44" t="s">
        <v>67</v>
      </c>
      <c r="E44" s="37" t="s">
        <v>2333</v>
      </c>
    </row>
    <row r="45" spans="1:16" ht="25.5">
      <c r="A45" s="26" t="s">
        <v>59</v>
      </c>
      <c s="31" t="s">
        <v>60</v>
      </c>
      <c s="31" t="s">
        <v>2345</v>
      </c>
      <c s="26" t="s">
        <v>62</v>
      </c>
      <c s="32" t="s">
        <v>679</v>
      </c>
      <c s="33" t="s">
        <v>71</v>
      </c>
      <c s="34">
        <v>40</v>
      </c>
      <c s="35">
        <v>0</v>
      </c>
      <c s="35">
        <f>ROUND(ROUND(H45,2)*ROUND(G45,3),2)</f>
      </c>
      <c r="O45">
        <f>(I45*0)/100</f>
      </c>
      <c t="s">
        <v>37</v>
      </c>
    </row>
    <row r="46" spans="1:5" ht="25.5">
      <c r="A46" s="36" t="s">
        <v>65</v>
      </c>
      <c r="E46" s="37" t="s">
        <v>679</v>
      </c>
    </row>
    <row r="47" spans="1:5" ht="25.5">
      <c r="A47" s="38" t="s">
        <v>66</v>
      </c>
      <c r="E47" s="44" t="s">
        <v>2346</v>
      </c>
    </row>
    <row r="48" spans="1:5" ht="25.5">
      <c r="A48" t="s">
        <v>67</v>
      </c>
      <c r="E48" s="37" t="s">
        <v>2328</v>
      </c>
    </row>
    <row r="49" spans="1:18" ht="12.75" customHeight="1">
      <c r="A49" s="6" t="s">
        <v>56</v>
      </c>
      <c s="6"/>
      <c s="41" t="s">
        <v>439</v>
      </c>
      <c s="6"/>
      <c s="29" t="s">
        <v>918</v>
      </c>
      <c s="6"/>
      <c s="6"/>
      <c s="6"/>
      <c s="42">
        <f>0+Q49</f>
      </c>
      <c r="O49">
        <f>0+R49</f>
      </c>
      <c r="Q49">
        <f>0+I50+I54+I58+I62+I66+I70</f>
      </c>
      <c>
        <f>0+O50+O54+O58+O62+O66+O70</f>
      </c>
    </row>
    <row r="50" spans="1:16" ht="25.5">
      <c r="A50" s="26" t="s">
        <v>59</v>
      </c>
      <c s="31" t="s">
        <v>52</v>
      </c>
      <c s="31" t="s">
        <v>2303</v>
      </c>
      <c s="26" t="s">
        <v>62</v>
      </c>
      <c s="32" t="s">
        <v>2304</v>
      </c>
      <c s="33" t="s">
        <v>81</v>
      </c>
      <c s="34">
        <v>1</v>
      </c>
      <c s="35">
        <v>0</v>
      </c>
      <c s="35">
        <f>ROUND(ROUND(H50,2)*ROUND(G50,3),2)</f>
      </c>
      <c r="O50">
        <f>(I50*21)/100</f>
      </c>
      <c t="s">
        <v>33</v>
      </c>
    </row>
    <row r="51" spans="1:5" ht="25.5">
      <c r="A51" s="36" t="s">
        <v>65</v>
      </c>
      <c r="E51" s="37" t="s">
        <v>2304</v>
      </c>
    </row>
    <row r="52" spans="1:5" ht="25.5">
      <c r="A52" s="38" t="s">
        <v>66</v>
      </c>
      <c r="E52" s="44" t="s">
        <v>2305</v>
      </c>
    </row>
    <row r="53" spans="1:5" ht="63.75">
      <c r="A53" t="s">
        <v>67</v>
      </c>
      <c r="E53" s="37" t="s">
        <v>924</v>
      </c>
    </row>
    <row r="54" spans="1:16" ht="25.5">
      <c r="A54" s="26" t="s">
        <v>59</v>
      </c>
      <c s="31" t="s">
        <v>231</v>
      </c>
      <c s="31" t="s">
        <v>338</v>
      </c>
      <c s="26" t="s">
        <v>62</v>
      </c>
      <c s="32" t="s">
        <v>339</v>
      </c>
      <c s="33" t="s">
        <v>81</v>
      </c>
      <c s="34">
        <v>2</v>
      </c>
      <c s="35">
        <v>0</v>
      </c>
      <c s="35">
        <f>ROUND(ROUND(H54,2)*ROUND(G54,3),2)</f>
      </c>
      <c r="O54">
        <f>(I54*21)/100</f>
      </c>
      <c t="s">
        <v>33</v>
      </c>
    </row>
    <row r="55" spans="1:5" ht="25.5">
      <c r="A55" s="36" t="s">
        <v>65</v>
      </c>
      <c r="E55" s="37" t="s">
        <v>339</v>
      </c>
    </row>
    <row r="56" spans="1:5" ht="25.5">
      <c r="A56" s="38" t="s">
        <v>66</v>
      </c>
      <c r="E56" s="44" t="s">
        <v>2347</v>
      </c>
    </row>
    <row r="57" spans="1:5" ht="38.25">
      <c r="A57" t="s">
        <v>67</v>
      </c>
      <c r="E57" s="37" t="s">
        <v>925</v>
      </c>
    </row>
    <row r="58" spans="1:16" ht="12.75">
      <c r="A58" s="26" t="s">
        <v>59</v>
      </c>
      <c s="31" t="s">
        <v>234</v>
      </c>
      <c s="31" t="s">
        <v>2348</v>
      </c>
      <c s="26" t="s">
        <v>62</v>
      </c>
      <c s="32" t="s">
        <v>2349</v>
      </c>
      <c s="33" t="s">
        <v>81</v>
      </c>
      <c s="34">
        <v>2</v>
      </c>
      <c s="35">
        <v>0</v>
      </c>
      <c s="35">
        <f>ROUND(ROUND(H58,2)*ROUND(G58,3),2)</f>
      </c>
      <c r="O58">
        <f>(I58*21)/100</f>
      </c>
      <c t="s">
        <v>33</v>
      </c>
    </row>
    <row r="59" spans="1:5" ht="12.75">
      <c r="A59" s="36" t="s">
        <v>65</v>
      </c>
      <c r="E59" s="37" t="s">
        <v>2349</v>
      </c>
    </row>
    <row r="60" spans="1:5" ht="25.5">
      <c r="A60" s="38" t="s">
        <v>66</v>
      </c>
      <c r="E60" s="44" t="s">
        <v>2347</v>
      </c>
    </row>
    <row r="61" spans="1:5" ht="38.25">
      <c r="A61" t="s">
        <v>67</v>
      </c>
      <c r="E61" s="37" t="s">
        <v>928</v>
      </c>
    </row>
    <row r="62" spans="1:16" ht="12.75">
      <c r="A62" s="26" t="s">
        <v>59</v>
      </c>
      <c s="31" t="s">
        <v>237</v>
      </c>
      <c s="31" t="s">
        <v>784</v>
      </c>
      <c s="26" t="s">
        <v>62</v>
      </c>
      <c s="32" t="s">
        <v>785</v>
      </c>
      <c s="33" t="s">
        <v>204</v>
      </c>
      <c s="34">
        <v>8</v>
      </c>
      <c s="35">
        <v>0</v>
      </c>
      <c s="35">
        <f>ROUND(ROUND(H62,2)*ROUND(G62,3),2)</f>
      </c>
      <c r="O62">
        <f>(I62*21)/100</f>
      </c>
      <c t="s">
        <v>33</v>
      </c>
    </row>
    <row r="63" spans="1:5" ht="12.75">
      <c r="A63" s="36" t="s">
        <v>65</v>
      </c>
      <c r="E63" s="37" t="s">
        <v>785</v>
      </c>
    </row>
    <row r="64" spans="1:5" ht="25.5">
      <c r="A64" s="38" t="s">
        <v>66</v>
      </c>
      <c r="E64" s="44" t="s">
        <v>2309</v>
      </c>
    </row>
    <row r="65" spans="1:5" ht="38.25">
      <c r="A65" t="s">
        <v>67</v>
      </c>
      <c r="E65" s="37" t="s">
        <v>929</v>
      </c>
    </row>
    <row r="66" spans="1:16" ht="12.75">
      <c r="A66" s="26" t="s">
        <v>59</v>
      </c>
      <c s="31" t="s">
        <v>240</v>
      </c>
      <c s="31" t="s">
        <v>791</v>
      </c>
      <c s="26" t="s">
        <v>62</v>
      </c>
      <c s="32" t="s">
        <v>792</v>
      </c>
      <c s="33" t="s">
        <v>204</v>
      </c>
      <c s="34">
        <v>8</v>
      </c>
      <c s="35">
        <v>0</v>
      </c>
      <c s="35">
        <f>ROUND(ROUND(H66,2)*ROUND(G66,3),2)</f>
      </c>
      <c r="O66">
        <f>(I66*21)/100</f>
      </c>
      <c t="s">
        <v>33</v>
      </c>
    </row>
    <row r="67" spans="1:5" ht="12.75">
      <c r="A67" s="36" t="s">
        <v>65</v>
      </c>
      <c r="E67" s="37" t="s">
        <v>792</v>
      </c>
    </row>
    <row r="68" spans="1:5" ht="25.5">
      <c r="A68" s="38" t="s">
        <v>66</v>
      </c>
      <c r="E68" s="44" t="s">
        <v>2309</v>
      </c>
    </row>
    <row r="69" spans="1:5" ht="38.25">
      <c r="A69" t="s">
        <v>67</v>
      </c>
      <c r="E69" s="37" t="s">
        <v>930</v>
      </c>
    </row>
    <row r="70" spans="1:16" ht="12.75">
      <c r="A70" s="26" t="s">
        <v>59</v>
      </c>
      <c s="31" t="s">
        <v>243</v>
      </c>
      <c s="31" t="s">
        <v>441</v>
      </c>
      <c s="26" t="s">
        <v>62</v>
      </c>
      <c s="32" t="s">
        <v>442</v>
      </c>
      <c s="33" t="s">
        <v>204</v>
      </c>
      <c s="34">
        <v>8</v>
      </c>
      <c s="35">
        <v>0</v>
      </c>
      <c s="35">
        <f>ROUND(ROUND(H70,2)*ROUND(G70,3),2)</f>
      </c>
      <c r="O70">
        <f>(I70*21)/100</f>
      </c>
      <c t="s">
        <v>33</v>
      </c>
    </row>
    <row r="71" spans="1:5" ht="12.75">
      <c r="A71" s="36" t="s">
        <v>65</v>
      </c>
      <c r="E71" s="37" t="s">
        <v>442</v>
      </c>
    </row>
    <row r="72" spans="1:5" ht="25.5">
      <c r="A72" s="38" t="s">
        <v>66</v>
      </c>
      <c r="E72" s="44" t="s">
        <v>2309</v>
      </c>
    </row>
    <row r="73" spans="1:5" ht="38.25">
      <c r="A73" t="s">
        <v>67</v>
      </c>
      <c r="E73" s="37" t="s">
        <v>931</v>
      </c>
    </row>
    <row r="74" spans="1:18" ht="12.75" customHeight="1">
      <c r="A74" s="6" t="s">
        <v>56</v>
      </c>
      <c s="6"/>
      <c s="41" t="s">
        <v>936</v>
      </c>
      <c s="6"/>
      <c s="29" t="s">
        <v>937</v>
      </c>
      <c s="6"/>
      <c s="6"/>
      <c s="6"/>
      <c s="42">
        <f>0+Q74</f>
      </c>
      <c r="O74">
        <f>0+R74</f>
      </c>
      <c r="Q74">
        <f>0+I75</f>
      </c>
      <c>
        <f>0+O75</f>
      </c>
    </row>
    <row r="75" spans="1:16" ht="12.75">
      <c r="A75" s="26" t="s">
        <v>59</v>
      </c>
      <c s="31" t="s">
        <v>246</v>
      </c>
      <c s="31" t="s">
        <v>2313</v>
      </c>
      <c s="26" t="s">
        <v>62</v>
      </c>
      <c s="32" t="s">
        <v>2314</v>
      </c>
      <c s="33" t="s">
        <v>81</v>
      </c>
      <c s="34">
        <v>2</v>
      </c>
      <c s="35">
        <v>0</v>
      </c>
      <c s="35">
        <f>ROUND(ROUND(H75,2)*ROUND(G75,3),2)</f>
      </c>
      <c r="O75">
        <f>(I75*21)/100</f>
      </c>
      <c t="s">
        <v>33</v>
      </c>
    </row>
    <row r="76" spans="1:5" ht="12.75">
      <c r="A76" s="36" t="s">
        <v>65</v>
      </c>
      <c r="E76" s="37" t="s">
        <v>2314</v>
      </c>
    </row>
    <row r="77" spans="1:5" ht="25.5">
      <c r="A77" s="38" t="s">
        <v>66</v>
      </c>
      <c r="E77" s="44" t="s">
        <v>2350</v>
      </c>
    </row>
    <row r="78" spans="1:5" ht="25.5">
      <c r="A78" t="s">
        <v>67</v>
      </c>
      <c r="E78" s="37" t="s">
        <v>943</v>
      </c>
    </row>
    <row r="79" spans="1:18" ht="12.75" customHeight="1">
      <c r="A79" s="6" t="s">
        <v>56</v>
      </c>
      <c s="6"/>
      <c s="41" t="s">
        <v>967</v>
      </c>
      <c s="6"/>
      <c s="29" t="s">
        <v>1675</v>
      </c>
      <c s="6"/>
      <c s="6"/>
      <c s="6"/>
      <c s="42">
        <f>0+Q79</f>
      </c>
      <c r="O79">
        <f>0+R79</f>
      </c>
      <c r="Q79">
        <f>0+I80</f>
      </c>
      <c>
        <f>0+O80</f>
      </c>
    </row>
    <row r="80" spans="1:16" ht="25.5">
      <c r="A80" s="26" t="s">
        <v>59</v>
      </c>
      <c s="31" t="s">
        <v>39</v>
      </c>
      <c s="31" t="s">
        <v>2315</v>
      </c>
      <c s="26" t="s">
        <v>62</v>
      </c>
      <c s="32" t="s">
        <v>2316</v>
      </c>
      <c s="33" t="s">
        <v>971</v>
      </c>
      <c s="34">
        <v>0.1</v>
      </c>
      <c s="35">
        <v>0</v>
      </c>
      <c s="35">
        <f>ROUND(ROUND(H80,2)*ROUND(G80,3),2)</f>
      </c>
      <c r="O80">
        <f>(I80*21)/100</f>
      </c>
      <c t="s">
        <v>33</v>
      </c>
    </row>
    <row r="81" spans="1:5" ht="25.5">
      <c r="A81" s="36" t="s">
        <v>65</v>
      </c>
      <c r="E81" s="37" t="s">
        <v>2316</v>
      </c>
    </row>
    <row r="82" spans="1:5" ht="25.5">
      <c r="A82" s="38" t="s">
        <v>66</v>
      </c>
      <c r="E82" s="44" t="s">
        <v>2317</v>
      </c>
    </row>
    <row r="83" spans="1:5" ht="102">
      <c r="A83" t="s">
        <v>67</v>
      </c>
      <c r="E83" s="37" t="s">
        <v>1362</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229"/>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0+O12+O45+O50+O55+O80+O137+O154+O163+O172+O193+O198+O211+O216+O221</f>
      </c>
      <c t="s">
        <v>32</v>
      </c>
    </row>
    <row r="3" spans="1:16" ht="15" customHeight="1">
      <c r="A3" t="s">
        <v>12</v>
      </c>
      <c s="12" t="s">
        <v>14</v>
      </c>
      <c s="13" t="s">
        <v>15</v>
      </c>
      <c s="1"/>
      <c s="14" t="s">
        <v>16</v>
      </c>
      <c s="1"/>
      <c s="9"/>
      <c s="8" t="s">
        <v>2353</v>
      </c>
      <c s="43">
        <f>0+I12+I45+I50+I55+I80+I137+I154+I163+I172+I193+I198+I211+I216+I221</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1776</v>
      </c>
      <c s="1"/>
      <c s="14" t="s">
        <v>1777</v>
      </c>
      <c s="1"/>
      <c s="1"/>
      <c s="1"/>
      <c s="1"/>
    </row>
    <row r="7" spans="1:9" ht="12.75" customHeight="1">
      <c r="A7" t="s">
        <v>27</v>
      </c>
      <c s="12" t="s">
        <v>18</v>
      </c>
      <c s="13" t="s">
        <v>2351</v>
      </c>
      <c s="1"/>
      <c s="14" t="s">
        <v>2352</v>
      </c>
      <c s="1"/>
      <c s="1"/>
      <c s="1"/>
      <c s="1"/>
    </row>
    <row r="8" spans="1:9" ht="12.75" customHeight="1">
      <c r="A8" t="s">
        <v>322</v>
      </c>
      <c s="16" t="s">
        <v>28</v>
      </c>
      <c s="17" t="s">
        <v>2353</v>
      </c>
      <c s="6"/>
      <c s="18" t="s">
        <v>2354</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1798</v>
      </c>
      <c s="27"/>
      <c s="29" t="s">
        <v>1363</v>
      </c>
      <c s="27"/>
      <c s="27"/>
      <c s="27"/>
      <c s="30">
        <f>0+Q12</f>
      </c>
      <c r="O12">
        <f>0+R12</f>
      </c>
      <c r="Q12">
        <f>0+I13+I17+I21+I25+I29+I33+I37+I41</f>
      </c>
      <c>
        <f>0+O13+O17+O21+O25+O29+O33+O37+O41</f>
      </c>
    </row>
    <row r="13" spans="1:16" ht="25.5">
      <c r="A13" s="26" t="s">
        <v>59</v>
      </c>
      <c s="31" t="s">
        <v>39</v>
      </c>
      <c s="31" t="s">
        <v>2357</v>
      </c>
      <c s="26" t="s">
        <v>62</v>
      </c>
      <c s="32" t="s">
        <v>2358</v>
      </c>
      <c s="33" t="s">
        <v>216</v>
      </c>
      <c s="34">
        <v>17.374</v>
      </c>
      <c s="35">
        <v>0</v>
      </c>
      <c s="35">
        <f>ROUND(ROUND(H13,2)*ROUND(G13,3),2)</f>
      </c>
      <c r="O13">
        <f>(I13*21)/100</f>
      </c>
      <c t="s">
        <v>33</v>
      </c>
    </row>
    <row r="14" spans="1:5" ht="25.5">
      <c r="A14" s="36" t="s">
        <v>65</v>
      </c>
      <c r="E14" s="37" t="s">
        <v>2358</v>
      </c>
    </row>
    <row r="15" spans="1:5" ht="102">
      <c r="A15" s="38" t="s">
        <v>66</v>
      </c>
      <c r="E15" s="44" t="s">
        <v>2359</v>
      </c>
    </row>
    <row r="16" spans="1:5" ht="51">
      <c r="A16" t="s">
        <v>67</v>
      </c>
      <c r="E16" s="37" t="s">
        <v>1947</v>
      </c>
    </row>
    <row r="17" spans="1:16" ht="25.5">
      <c r="A17" s="26" t="s">
        <v>59</v>
      </c>
      <c s="31" t="s">
        <v>33</v>
      </c>
      <c s="31" t="s">
        <v>2360</v>
      </c>
      <c s="26" t="s">
        <v>62</v>
      </c>
      <c s="32" t="s">
        <v>2361</v>
      </c>
      <c s="33" t="s">
        <v>216</v>
      </c>
      <c s="34">
        <v>5.791</v>
      </c>
      <c s="35">
        <v>0</v>
      </c>
      <c s="35">
        <f>ROUND(ROUND(H17,2)*ROUND(G17,3),2)</f>
      </c>
      <c r="O17">
        <f>(I17*21)/100</f>
      </c>
      <c t="s">
        <v>33</v>
      </c>
    </row>
    <row r="18" spans="1:5" ht="25.5">
      <c r="A18" s="36" t="s">
        <v>65</v>
      </c>
      <c r="E18" s="37" t="s">
        <v>2361</v>
      </c>
    </row>
    <row r="19" spans="1:5" ht="102">
      <c r="A19" s="38" t="s">
        <v>66</v>
      </c>
      <c r="E19" s="44" t="s">
        <v>2362</v>
      </c>
    </row>
    <row r="20" spans="1:5" ht="51">
      <c r="A20" t="s">
        <v>67</v>
      </c>
      <c r="E20" s="37" t="s">
        <v>1947</v>
      </c>
    </row>
    <row r="21" spans="1:16" ht="12.75">
      <c r="A21" s="26" t="s">
        <v>59</v>
      </c>
      <c s="31" t="s">
        <v>47</v>
      </c>
      <c s="31" t="s">
        <v>2363</v>
      </c>
      <c s="26" t="s">
        <v>62</v>
      </c>
      <c s="32" t="s">
        <v>2364</v>
      </c>
      <c s="33" t="s">
        <v>971</v>
      </c>
      <c s="34">
        <v>0.739</v>
      </c>
      <c s="35">
        <v>0</v>
      </c>
      <c s="35">
        <f>ROUND(ROUND(H21,2)*ROUND(G21,3),2)</f>
      </c>
      <c r="O21">
        <f>(I21*21)/100</f>
      </c>
      <c t="s">
        <v>33</v>
      </c>
    </row>
    <row r="22" spans="1:5" ht="12.75">
      <c r="A22" s="36" t="s">
        <v>65</v>
      </c>
      <c r="E22" s="37" t="s">
        <v>2364</v>
      </c>
    </row>
    <row r="23" spans="1:5" ht="178.5">
      <c r="A23" s="38" t="s">
        <v>66</v>
      </c>
      <c r="E23" s="44" t="s">
        <v>2365</v>
      </c>
    </row>
    <row r="24" spans="1:5" ht="25.5">
      <c r="A24" t="s">
        <v>67</v>
      </c>
      <c r="E24" s="37" t="s">
        <v>1961</v>
      </c>
    </row>
    <row r="25" spans="1:16" ht="25.5">
      <c r="A25" s="26" t="s">
        <v>59</v>
      </c>
      <c s="31" t="s">
        <v>32</v>
      </c>
      <c s="31" t="s">
        <v>1948</v>
      </c>
      <c s="26" t="s">
        <v>62</v>
      </c>
      <c s="32" t="s">
        <v>1949</v>
      </c>
      <c s="33" t="s">
        <v>216</v>
      </c>
      <c s="34">
        <v>11.71</v>
      </c>
      <c s="35">
        <v>0</v>
      </c>
      <c s="35">
        <f>ROUND(ROUND(H25,2)*ROUND(G25,3),2)</f>
      </c>
      <c r="O25">
        <f>(I25*21)/100</f>
      </c>
      <c t="s">
        <v>33</v>
      </c>
    </row>
    <row r="26" spans="1:5" ht="25.5">
      <c r="A26" s="36" t="s">
        <v>65</v>
      </c>
      <c r="E26" s="37" t="s">
        <v>1949</v>
      </c>
    </row>
    <row r="27" spans="1:5" ht="102">
      <c r="A27" s="38" t="s">
        <v>66</v>
      </c>
      <c r="E27" s="44" t="s">
        <v>2366</v>
      </c>
    </row>
    <row r="28" spans="1:5" ht="153">
      <c r="A28" t="s">
        <v>67</v>
      </c>
      <c r="E28" s="37" t="s">
        <v>1951</v>
      </c>
    </row>
    <row r="29" spans="1:16" ht="12.75">
      <c r="A29" s="26" t="s">
        <v>59</v>
      </c>
      <c s="31" t="s">
        <v>43</v>
      </c>
      <c s="31" t="s">
        <v>1952</v>
      </c>
      <c s="26" t="s">
        <v>62</v>
      </c>
      <c s="32" t="s">
        <v>1953</v>
      </c>
      <c s="33" t="s">
        <v>225</v>
      </c>
      <c s="34">
        <v>42.512</v>
      </c>
      <c s="35">
        <v>0</v>
      </c>
      <c s="35">
        <f>ROUND(ROUND(H29,2)*ROUND(G29,3),2)</f>
      </c>
      <c r="O29">
        <f>(I29*21)/100</f>
      </c>
      <c t="s">
        <v>33</v>
      </c>
    </row>
    <row r="30" spans="1:5" ht="12.75">
      <c r="A30" s="36" t="s">
        <v>65</v>
      </c>
      <c r="E30" s="37" t="s">
        <v>1953</v>
      </c>
    </row>
    <row r="31" spans="1:5" ht="114.75">
      <c r="A31" s="38" t="s">
        <v>66</v>
      </c>
      <c r="E31" s="44" t="s">
        <v>2367</v>
      </c>
    </row>
    <row r="32" spans="1:5" ht="38.25">
      <c r="A32" t="s">
        <v>67</v>
      </c>
      <c r="E32" s="37" t="s">
        <v>1955</v>
      </c>
    </row>
    <row r="33" spans="1:16" ht="12.75">
      <c r="A33" s="26" t="s">
        <v>59</v>
      </c>
      <c s="31" t="s">
        <v>45</v>
      </c>
      <c s="31" t="s">
        <v>1956</v>
      </c>
      <c s="26" t="s">
        <v>62</v>
      </c>
      <c s="32" t="s">
        <v>1957</v>
      </c>
      <c s="33" t="s">
        <v>225</v>
      </c>
      <c s="34">
        <v>42.512</v>
      </c>
      <c s="35">
        <v>0</v>
      </c>
      <c s="35">
        <f>ROUND(ROUND(H33,2)*ROUND(G33,3),2)</f>
      </c>
      <c r="O33">
        <f>(I33*21)/100</f>
      </c>
      <c t="s">
        <v>33</v>
      </c>
    </row>
    <row r="34" spans="1:5" ht="12.75">
      <c r="A34" s="36" t="s">
        <v>65</v>
      </c>
      <c r="E34" s="37" t="s">
        <v>1957</v>
      </c>
    </row>
    <row r="35" spans="1:5" ht="12.75">
      <c r="A35" s="38" t="s">
        <v>66</v>
      </c>
      <c r="E35" s="39" t="s">
        <v>62</v>
      </c>
    </row>
    <row r="36" spans="1:5" ht="38.25">
      <c r="A36" t="s">
        <v>67</v>
      </c>
      <c r="E36" s="37" t="s">
        <v>1955</v>
      </c>
    </row>
    <row r="37" spans="1:16" ht="25.5">
      <c r="A37" s="26" t="s">
        <v>59</v>
      </c>
      <c s="31" t="s">
        <v>201</v>
      </c>
      <c s="31" t="s">
        <v>2368</v>
      </c>
      <c s="26" t="s">
        <v>62</v>
      </c>
      <c s="32" t="s">
        <v>2369</v>
      </c>
      <c s="33" t="s">
        <v>225</v>
      </c>
      <c s="34">
        <v>240</v>
      </c>
      <c s="35">
        <v>0</v>
      </c>
      <c s="35">
        <f>ROUND(ROUND(H37,2)*ROUND(G37,3),2)</f>
      </c>
      <c r="O37">
        <f>(I37*21)/100</f>
      </c>
      <c t="s">
        <v>33</v>
      </c>
    </row>
    <row r="38" spans="1:5" ht="25.5">
      <c r="A38" s="36" t="s">
        <v>65</v>
      </c>
      <c r="E38" s="37" t="s">
        <v>2369</v>
      </c>
    </row>
    <row r="39" spans="1:5" ht="38.25">
      <c r="A39" s="38" t="s">
        <v>66</v>
      </c>
      <c r="E39" s="44" t="s">
        <v>2370</v>
      </c>
    </row>
    <row r="40" spans="1:5" ht="12.75">
      <c r="A40" t="s">
        <v>67</v>
      </c>
      <c r="E40" s="37" t="s">
        <v>62</v>
      </c>
    </row>
    <row r="41" spans="1:16" ht="38.25">
      <c r="A41" s="26" t="s">
        <v>59</v>
      </c>
      <c s="31" t="s">
        <v>226</v>
      </c>
      <c s="31" t="s">
        <v>2371</v>
      </c>
      <c s="26" t="s">
        <v>62</v>
      </c>
      <c s="32" t="s">
        <v>2372</v>
      </c>
      <c s="33" t="s">
        <v>225</v>
      </c>
      <c s="34">
        <v>72</v>
      </c>
      <c s="35">
        <v>0</v>
      </c>
      <c s="35">
        <f>ROUND(ROUND(H41,2)*ROUND(G41,3),2)</f>
      </c>
      <c r="O41">
        <f>(I41*21)/100</f>
      </c>
      <c t="s">
        <v>33</v>
      </c>
    </row>
    <row r="42" spans="1:5" ht="38.25">
      <c r="A42" s="36" t="s">
        <v>65</v>
      </c>
      <c r="E42" s="37" t="s">
        <v>2373</v>
      </c>
    </row>
    <row r="43" spans="1:5" ht="38.25">
      <c r="A43" s="38" t="s">
        <v>66</v>
      </c>
      <c r="E43" s="44" t="s">
        <v>2374</v>
      </c>
    </row>
    <row r="44" spans="1:5" ht="12.75">
      <c r="A44" t="s">
        <v>67</v>
      </c>
      <c r="E44" s="37" t="s">
        <v>62</v>
      </c>
    </row>
    <row r="45" spans="1:18" ht="12.75" customHeight="1">
      <c r="A45" s="6" t="s">
        <v>56</v>
      </c>
      <c s="6"/>
      <c s="41" t="s">
        <v>1965</v>
      </c>
      <c s="6"/>
      <c s="29" t="s">
        <v>1966</v>
      </c>
      <c s="6"/>
      <c s="6"/>
      <c s="6"/>
      <c s="42">
        <f>0+Q45</f>
      </c>
      <c r="O45">
        <f>0+R45</f>
      </c>
      <c r="Q45">
        <f>0+I46</f>
      </c>
      <c>
        <f>0+O46</f>
      </c>
    </row>
    <row r="46" spans="1:16" ht="38.25">
      <c r="A46" s="26" t="s">
        <v>59</v>
      </c>
      <c s="31" t="s">
        <v>50</v>
      </c>
      <c s="31" t="s">
        <v>2375</v>
      </c>
      <c s="26" t="s">
        <v>62</v>
      </c>
      <c s="32" t="s">
        <v>2376</v>
      </c>
      <c s="33" t="s">
        <v>1969</v>
      </c>
      <c s="34">
        <v>312.483</v>
      </c>
      <c s="35">
        <v>0</v>
      </c>
      <c s="35">
        <f>ROUND(ROUND(H46,2)*ROUND(G46,3),2)</f>
      </c>
      <c r="O46">
        <f>(I46*21)/100</f>
      </c>
      <c t="s">
        <v>33</v>
      </c>
    </row>
    <row r="47" spans="1:5" ht="76.5">
      <c r="A47" s="36" t="s">
        <v>65</v>
      </c>
      <c r="E47" s="37" t="s">
        <v>2377</v>
      </c>
    </row>
    <row r="48" spans="1:5" ht="409.5">
      <c r="A48" s="38" t="s">
        <v>66</v>
      </c>
      <c r="E48" s="44" t="s">
        <v>2378</v>
      </c>
    </row>
    <row r="49" spans="1:5" ht="12.75">
      <c r="A49" t="s">
        <v>67</v>
      </c>
      <c r="E49" s="37" t="s">
        <v>62</v>
      </c>
    </row>
    <row r="50" spans="1:18" ht="12.75" customHeight="1">
      <c r="A50" s="6" t="s">
        <v>56</v>
      </c>
      <c s="6"/>
      <c s="41" t="s">
        <v>1835</v>
      </c>
      <c s="6"/>
      <c s="29" t="s">
        <v>1375</v>
      </c>
      <c s="6"/>
      <c s="6"/>
      <c s="6"/>
      <c s="42">
        <f>0+Q50</f>
      </c>
      <c r="O50">
        <f>0+R50</f>
      </c>
      <c r="Q50">
        <f>0+I51</f>
      </c>
      <c>
        <f>0+O51</f>
      </c>
    </row>
    <row r="51" spans="1:16" ht="25.5">
      <c r="A51" s="26" t="s">
        <v>59</v>
      </c>
      <c s="31" t="s">
        <v>52</v>
      </c>
      <c s="31" t="s">
        <v>1376</v>
      </c>
      <c s="26" t="s">
        <v>62</v>
      </c>
      <c s="32" t="s">
        <v>1378</v>
      </c>
      <c s="33" t="s">
        <v>216</v>
      </c>
      <c s="34">
        <v>0.141</v>
      </c>
      <c s="35">
        <v>0</v>
      </c>
      <c s="35">
        <f>ROUND(ROUND(H51,2)*ROUND(G51,3),2)</f>
      </c>
      <c r="O51">
        <f>(I51*21)/100</f>
      </c>
      <c t="s">
        <v>33</v>
      </c>
    </row>
    <row r="52" spans="1:5" ht="25.5">
      <c r="A52" s="36" t="s">
        <v>65</v>
      </c>
      <c r="E52" s="37" t="s">
        <v>1378</v>
      </c>
    </row>
    <row r="53" spans="1:5" ht="102">
      <c r="A53" s="38" t="s">
        <v>66</v>
      </c>
      <c r="E53" s="44" t="s">
        <v>2379</v>
      </c>
    </row>
    <row r="54" spans="1:5" ht="51">
      <c r="A54" t="s">
        <v>67</v>
      </c>
      <c r="E54" s="37" t="s">
        <v>1977</v>
      </c>
    </row>
    <row r="55" spans="1:18" ht="12.75" customHeight="1">
      <c r="A55" s="6" t="s">
        <v>56</v>
      </c>
      <c s="6"/>
      <c s="41" t="s">
        <v>1978</v>
      </c>
      <c s="6"/>
      <c s="29" t="s">
        <v>1979</v>
      </c>
      <c s="6"/>
      <c s="6"/>
      <c s="6"/>
      <c s="42">
        <f>0+Q55</f>
      </c>
      <c r="O55">
        <f>0+R55</f>
      </c>
      <c r="Q55">
        <f>0+I56+I60+I64+I68+I72+I76</f>
      </c>
      <c>
        <f>0+O56+O60+O64+O68+O72+O76</f>
      </c>
    </row>
    <row r="56" spans="1:16" ht="12.75">
      <c r="A56" s="26" t="s">
        <v>59</v>
      </c>
      <c s="31" t="s">
        <v>237</v>
      </c>
      <c s="31" t="s">
        <v>1857</v>
      </c>
      <c s="26" t="s">
        <v>62</v>
      </c>
      <c s="32" t="s">
        <v>1858</v>
      </c>
      <c s="33" t="s">
        <v>225</v>
      </c>
      <c s="34">
        <v>5.314</v>
      </c>
      <c s="35">
        <v>0</v>
      </c>
      <c s="35">
        <f>ROUND(ROUND(H56,2)*ROUND(G56,3),2)</f>
      </c>
      <c r="O56">
        <f>(I56*21)/100</f>
      </c>
      <c t="s">
        <v>33</v>
      </c>
    </row>
    <row r="57" spans="1:5" ht="12.75">
      <c r="A57" s="36" t="s">
        <v>65</v>
      </c>
      <c r="E57" s="37" t="s">
        <v>1858</v>
      </c>
    </row>
    <row r="58" spans="1:5" ht="102">
      <c r="A58" s="38" t="s">
        <v>66</v>
      </c>
      <c r="E58" s="44" t="s">
        <v>2380</v>
      </c>
    </row>
    <row r="59" spans="1:5" ht="12.75">
      <c r="A59" t="s">
        <v>67</v>
      </c>
      <c r="E59" s="37" t="s">
        <v>62</v>
      </c>
    </row>
    <row r="60" spans="1:16" ht="12.75">
      <c r="A60" s="26" t="s">
        <v>59</v>
      </c>
      <c s="31" t="s">
        <v>240</v>
      </c>
      <c s="31" t="s">
        <v>1860</v>
      </c>
      <c s="26" t="s">
        <v>62</v>
      </c>
      <c s="32" t="s">
        <v>1861</v>
      </c>
      <c s="33" t="s">
        <v>225</v>
      </c>
      <c s="34">
        <v>5.314</v>
      </c>
      <c s="35">
        <v>0</v>
      </c>
      <c s="35">
        <f>ROUND(ROUND(H60,2)*ROUND(G60,3),2)</f>
      </c>
      <c r="O60">
        <f>(I60*21)/100</f>
      </c>
      <c t="s">
        <v>33</v>
      </c>
    </row>
    <row r="61" spans="1:5" ht="12.75">
      <c r="A61" s="36" t="s">
        <v>65</v>
      </c>
      <c r="E61" s="37" t="s">
        <v>1861</v>
      </c>
    </row>
    <row r="62" spans="1:5" ht="12.75">
      <c r="A62" s="38" t="s">
        <v>66</v>
      </c>
      <c r="E62" s="39" t="s">
        <v>62</v>
      </c>
    </row>
    <row r="63" spans="1:5" ht="12.75">
      <c r="A63" t="s">
        <v>67</v>
      </c>
      <c r="E63" s="37" t="s">
        <v>62</v>
      </c>
    </row>
    <row r="64" spans="1:16" ht="12.75">
      <c r="A64" s="26" t="s">
        <v>59</v>
      </c>
      <c s="31" t="s">
        <v>243</v>
      </c>
      <c s="31" t="s">
        <v>2381</v>
      </c>
      <c s="26" t="s">
        <v>62</v>
      </c>
      <c s="32" t="s">
        <v>2382</v>
      </c>
      <c s="33" t="s">
        <v>971</v>
      </c>
      <c s="34">
        <v>0.223</v>
      </c>
      <c s="35">
        <v>0</v>
      </c>
      <c s="35">
        <f>ROUND(ROUND(H64,2)*ROUND(G64,3),2)</f>
      </c>
      <c r="O64">
        <f>(I64*21)/100</f>
      </c>
      <c t="s">
        <v>33</v>
      </c>
    </row>
    <row r="65" spans="1:5" ht="12.75">
      <c r="A65" s="36" t="s">
        <v>65</v>
      </c>
      <c r="E65" s="37" t="s">
        <v>2382</v>
      </c>
    </row>
    <row r="66" spans="1:5" ht="51">
      <c r="A66" s="38" t="s">
        <v>66</v>
      </c>
      <c r="E66" s="44" t="s">
        <v>2383</v>
      </c>
    </row>
    <row r="67" spans="1:5" ht="25.5">
      <c r="A67" t="s">
        <v>67</v>
      </c>
      <c r="E67" s="37" t="s">
        <v>2384</v>
      </c>
    </row>
    <row r="68" spans="1:16" ht="12.75">
      <c r="A68" s="26" t="s">
        <v>59</v>
      </c>
      <c s="31" t="s">
        <v>231</v>
      </c>
      <c s="31" t="s">
        <v>1992</v>
      </c>
      <c s="26" t="s">
        <v>62</v>
      </c>
      <c s="32" t="s">
        <v>1993</v>
      </c>
      <c s="33" t="s">
        <v>225</v>
      </c>
      <c s="34">
        <v>29.276</v>
      </c>
      <c s="35">
        <v>0</v>
      </c>
      <c s="35">
        <f>ROUND(ROUND(H68,2)*ROUND(G68,3),2)</f>
      </c>
      <c r="O68">
        <f>(I68*21)/100</f>
      </c>
      <c t="s">
        <v>33</v>
      </c>
    </row>
    <row r="69" spans="1:5" ht="12.75">
      <c r="A69" s="36" t="s">
        <v>65</v>
      </c>
      <c r="E69" s="37" t="s">
        <v>1993</v>
      </c>
    </row>
    <row r="70" spans="1:5" ht="89.25">
      <c r="A70" s="38" t="s">
        <v>66</v>
      </c>
      <c r="E70" s="44" t="s">
        <v>2385</v>
      </c>
    </row>
    <row r="71" spans="1:5" ht="89.25">
      <c r="A71" t="s">
        <v>67</v>
      </c>
      <c r="E71" s="37" t="s">
        <v>1995</v>
      </c>
    </row>
    <row r="72" spans="1:16" ht="12.75">
      <c r="A72" s="26" t="s">
        <v>59</v>
      </c>
      <c s="31" t="s">
        <v>234</v>
      </c>
      <c s="31" t="s">
        <v>2386</v>
      </c>
      <c s="26" t="s">
        <v>62</v>
      </c>
      <c s="32" t="s">
        <v>2387</v>
      </c>
      <c s="33" t="s">
        <v>225</v>
      </c>
      <c s="34">
        <v>57.912</v>
      </c>
      <c s="35">
        <v>0</v>
      </c>
      <c s="35">
        <f>ROUND(ROUND(H72,2)*ROUND(G72,3),2)</f>
      </c>
      <c r="O72">
        <f>(I72*21)/100</f>
      </c>
      <c t="s">
        <v>33</v>
      </c>
    </row>
    <row r="73" spans="1:5" ht="12.75">
      <c r="A73" s="36" t="s">
        <v>65</v>
      </c>
      <c r="E73" s="37" t="s">
        <v>2387</v>
      </c>
    </row>
    <row r="74" spans="1:5" ht="89.25">
      <c r="A74" s="38" t="s">
        <v>66</v>
      </c>
      <c r="E74" s="44" t="s">
        <v>2388</v>
      </c>
    </row>
    <row r="75" spans="1:5" ht="89.25">
      <c r="A75" t="s">
        <v>67</v>
      </c>
      <c r="E75" s="37" t="s">
        <v>1995</v>
      </c>
    </row>
    <row r="76" spans="1:16" ht="12.75">
      <c r="A76" s="26" t="s">
        <v>59</v>
      </c>
      <c s="31" t="s">
        <v>246</v>
      </c>
      <c s="31" t="s">
        <v>1996</v>
      </c>
      <c s="26" t="s">
        <v>62</v>
      </c>
      <c s="32" t="s">
        <v>1997</v>
      </c>
      <c s="33" t="s">
        <v>225</v>
      </c>
      <c s="34">
        <v>57.912</v>
      </c>
      <c s="35">
        <v>0</v>
      </c>
      <c s="35">
        <f>ROUND(ROUND(H76,2)*ROUND(G76,3),2)</f>
      </c>
      <c r="O76">
        <f>(I76*21)/100</f>
      </c>
      <c t="s">
        <v>33</v>
      </c>
    </row>
    <row r="77" spans="1:5" ht="12.75">
      <c r="A77" s="36" t="s">
        <v>65</v>
      </c>
      <c r="E77" s="37" t="s">
        <v>1997</v>
      </c>
    </row>
    <row r="78" spans="1:5" ht="38.25">
      <c r="A78" s="38" t="s">
        <v>66</v>
      </c>
      <c r="E78" s="44" t="s">
        <v>2389</v>
      </c>
    </row>
    <row r="79" spans="1:5" ht="89.25">
      <c r="A79" t="s">
        <v>67</v>
      </c>
      <c r="E79" s="37" t="s">
        <v>1995</v>
      </c>
    </row>
    <row r="80" spans="1:18" ht="12.75" customHeight="1">
      <c r="A80" s="6" t="s">
        <v>56</v>
      </c>
      <c s="6"/>
      <c s="41" t="s">
        <v>1999</v>
      </c>
      <c s="6"/>
      <c s="29" t="s">
        <v>2000</v>
      </c>
      <c s="6"/>
      <c s="6"/>
      <c s="6"/>
      <c s="42">
        <f>0+Q80</f>
      </c>
      <c r="O80">
        <f>0+R80</f>
      </c>
      <c r="Q80">
        <f>0+I81+I85+I89+I93+I97+I101+I105+I109+I113+I117+I121+I125+I129+I133</f>
      </c>
      <c>
        <f>0+O81+O85+O89+O93+O97+O101+O105+O109+O113+O117+O121+O125+O129+O133</f>
      </c>
    </row>
    <row r="81" spans="1:16" ht="25.5">
      <c r="A81" s="26" t="s">
        <v>59</v>
      </c>
      <c s="31" t="s">
        <v>60</v>
      </c>
      <c s="31" t="s">
        <v>2001</v>
      </c>
      <c s="26" t="s">
        <v>62</v>
      </c>
      <c s="32" t="s">
        <v>2002</v>
      </c>
      <c s="33" t="s">
        <v>225</v>
      </c>
      <c s="34">
        <v>194.832</v>
      </c>
      <c s="35">
        <v>0</v>
      </c>
      <c s="35">
        <f>ROUND(ROUND(H81,2)*ROUND(G81,3),2)</f>
      </c>
      <c r="O81">
        <f>(I81*21)/100</f>
      </c>
      <c t="s">
        <v>33</v>
      </c>
    </row>
    <row r="82" spans="1:5" ht="25.5">
      <c r="A82" s="36" t="s">
        <v>65</v>
      </c>
      <c r="E82" s="37" t="s">
        <v>2002</v>
      </c>
    </row>
    <row r="83" spans="1:5" ht="25.5">
      <c r="A83" s="38" t="s">
        <v>66</v>
      </c>
      <c r="E83" s="39" t="s">
        <v>2390</v>
      </c>
    </row>
    <row r="84" spans="1:5" ht="63.75">
      <c r="A84" t="s">
        <v>67</v>
      </c>
      <c r="E84" s="37" t="s">
        <v>2004</v>
      </c>
    </row>
    <row r="85" spans="1:16" ht="25.5">
      <c r="A85" s="26" t="s">
        <v>59</v>
      </c>
      <c s="31" t="s">
        <v>68</v>
      </c>
      <c s="31" t="s">
        <v>2005</v>
      </c>
      <c s="26" t="s">
        <v>62</v>
      </c>
      <c s="32" t="s">
        <v>2006</v>
      </c>
      <c s="33" t="s">
        <v>225</v>
      </c>
      <c s="34">
        <v>194.832</v>
      </c>
      <c s="35">
        <v>0</v>
      </c>
      <c s="35">
        <f>ROUND(ROUND(H85,2)*ROUND(G85,3),2)</f>
      </c>
      <c r="O85">
        <f>(I85*21)/100</f>
      </c>
      <c t="s">
        <v>33</v>
      </c>
    </row>
    <row r="86" spans="1:5" ht="25.5">
      <c r="A86" s="36" t="s">
        <v>65</v>
      </c>
      <c r="E86" s="37" t="s">
        <v>2006</v>
      </c>
    </row>
    <row r="87" spans="1:5" ht="12.75">
      <c r="A87" s="38" t="s">
        <v>66</v>
      </c>
      <c r="E87" s="39" t="s">
        <v>62</v>
      </c>
    </row>
    <row r="88" spans="1:5" ht="25.5">
      <c r="A88" t="s">
        <v>67</v>
      </c>
      <c r="E88" s="37" t="s">
        <v>2007</v>
      </c>
    </row>
    <row r="89" spans="1:16" ht="25.5">
      <c r="A89" s="26" t="s">
        <v>59</v>
      </c>
      <c s="31" t="s">
        <v>75</v>
      </c>
      <c s="31" t="s">
        <v>2391</v>
      </c>
      <c s="26" t="s">
        <v>62</v>
      </c>
      <c s="32" t="s">
        <v>2392</v>
      </c>
      <c s="33" t="s">
        <v>225</v>
      </c>
      <c s="34">
        <v>68.1</v>
      </c>
      <c s="35">
        <v>0</v>
      </c>
      <c s="35">
        <f>ROUND(ROUND(H89,2)*ROUND(G89,3),2)</f>
      </c>
      <c r="O89">
        <f>(I89*21)/100</f>
      </c>
      <c t="s">
        <v>33</v>
      </c>
    </row>
    <row r="90" spans="1:5" ht="25.5">
      <c r="A90" s="36" t="s">
        <v>65</v>
      </c>
      <c r="E90" s="37" t="s">
        <v>2392</v>
      </c>
    </row>
    <row r="91" spans="1:5" ht="38.25">
      <c r="A91" s="38" t="s">
        <v>66</v>
      </c>
      <c r="E91" s="44" t="s">
        <v>2393</v>
      </c>
    </row>
    <row r="92" spans="1:5" ht="63.75">
      <c r="A92" t="s">
        <v>67</v>
      </c>
      <c r="E92" s="37" t="s">
        <v>2394</v>
      </c>
    </row>
    <row r="93" spans="1:16" ht="12.75">
      <c r="A93" s="26" t="s">
        <v>59</v>
      </c>
      <c s="31" t="s">
        <v>78</v>
      </c>
      <c s="31" t="s">
        <v>2015</v>
      </c>
      <c s="26" t="s">
        <v>62</v>
      </c>
      <c s="32" t="s">
        <v>2016</v>
      </c>
      <c s="33" t="s">
        <v>81</v>
      </c>
      <c s="34">
        <v>5</v>
      </c>
      <c s="35">
        <v>0</v>
      </c>
      <c s="35">
        <f>ROUND(ROUND(H93,2)*ROUND(G93,3),2)</f>
      </c>
      <c r="O93">
        <f>(I93*21)/100</f>
      </c>
      <c t="s">
        <v>33</v>
      </c>
    </row>
    <row r="94" spans="1:5" ht="12.75">
      <c r="A94" s="36" t="s">
        <v>65</v>
      </c>
      <c r="E94" s="37" t="s">
        <v>2016</v>
      </c>
    </row>
    <row r="95" spans="1:5" ht="140.25">
      <c r="A95" s="38" t="s">
        <v>66</v>
      </c>
      <c r="E95" s="44" t="s">
        <v>2395</v>
      </c>
    </row>
    <row r="96" spans="1:5" ht="102">
      <c r="A96" t="s">
        <v>67</v>
      </c>
      <c r="E96" s="37" t="s">
        <v>2018</v>
      </c>
    </row>
    <row r="97" spans="1:16" ht="12.75">
      <c r="A97" s="26" t="s">
        <v>59</v>
      </c>
      <c s="31" t="s">
        <v>82</v>
      </c>
      <c s="31" t="s">
        <v>2019</v>
      </c>
      <c s="26" t="s">
        <v>62</v>
      </c>
      <c s="32" t="s">
        <v>2020</v>
      </c>
      <c s="33" t="s">
        <v>81</v>
      </c>
      <c s="34">
        <v>2</v>
      </c>
      <c s="35">
        <v>0</v>
      </c>
      <c s="35">
        <f>ROUND(ROUND(H97,2)*ROUND(G97,3),2)</f>
      </c>
      <c r="O97">
        <f>(I97*21)/100</f>
      </c>
      <c t="s">
        <v>33</v>
      </c>
    </row>
    <row r="98" spans="1:5" ht="12.75">
      <c r="A98" s="36" t="s">
        <v>65</v>
      </c>
      <c r="E98" s="37" t="s">
        <v>2020</v>
      </c>
    </row>
    <row r="99" spans="1:5" ht="63.75">
      <c r="A99" s="38" t="s">
        <v>66</v>
      </c>
      <c r="E99" s="44" t="s">
        <v>2396</v>
      </c>
    </row>
    <row r="100" spans="1:5" ht="102">
      <c r="A100" t="s">
        <v>67</v>
      </c>
      <c r="E100" s="37" t="s">
        <v>2018</v>
      </c>
    </row>
    <row r="101" spans="1:16" ht="25.5">
      <c r="A101" s="26" t="s">
        <v>59</v>
      </c>
      <c s="31" t="s">
        <v>85</v>
      </c>
      <c s="31" t="s">
        <v>2021</v>
      </c>
      <c s="26" t="s">
        <v>62</v>
      </c>
      <c s="32" t="s">
        <v>2022</v>
      </c>
      <c s="33" t="s">
        <v>81</v>
      </c>
      <c s="34">
        <v>7</v>
      </c>
      <c s="35">
        <v>0</v>
      </c>
      <c s="35">
        <f>ROUND(ROUND(H101,2)*ROUND(G101,3),2)</f>
      </c>
      <c r="O101">
        <f>(I101*21)/100</f>
      </c>
      <c t="s">
        <v>33</v>
      </c>
    </row>
    <row r="102" spans="1:5" ht="25.5">
      <c r="A102" s="36" t="s">
        <v>65</v>
      </c>
      <c r="E102" s="37" t="s">
        <v>2022</v>
      </c>
    </row>
    <row r="103" spans="1:5" ht="63.75">
      <c r="A103" s="38" t="s">
        <v>66</v>
      </c>
      <c r="E103" s="44" t="s">
        <v>2397</v>
      </c>
    </row>
    <row r="104" spans="1:5" ht="12.75">
      <c r="A104" t="s">
        <v>67</v>
      </c>
      <c r="E104" s="37" t="s">
        <v>62</v>
      </c>
    </row>
    <row r="105" spans="1:16" ht="25.5">
      <c r="A105" s="26" t="s">
        <v>59</v>
      </c>
      <c s="31" t="s">
        <v>88</v>
      </c>
      <c s="31" t="s">
        <v>2024</v>
      </c>
      <c s="26" t="s">
        <v>62</v>
      </c>
      <c s="32" t="s">
        <v>2025</v>
      </c>
      <c s="33" t="s">
        <v>81</v>
      </c>
      <c s="34">
        <v>2</v>
      </c>
      <c s="35">
        <v>0</v>
      </c>
      <c s="35">
        <f>ROUND(ROUND(H105,2)*ROUND(G105,3),2)</f>
      </c>
      <c r="O105">
        <f>(I105*21)/100</f>
      </c>
      <c t="s">
        <v>33</v>
      </c>
    </row>
    <row r="106" spans="1:5" ht="38.25">
      <c r="A106" s="36" t="s">
        <v>65</v>
      </c>
      <c r="E106" s="37" t="s">
        <v>2026</v>
      </c>
    </row>
    <row r="107" spans="1:5" ht="38.25">
      <c r="A107" s="38" t="s">
        <v>66</v>
      </c>
      <c r="E107" s="44" t="s">
        <v>2027</v>
      </c>
    </row>
    <row r="108" spans="1:5" ht="12.75">
      <c r="A108" t="s">
        <v>67</v>
      </c>
      <c r="E108" s="37" t="s">
        <v>62</v>
      </c>
    </row>
    <row r="109" spans="1:16" ht="25.5">
      <c r="A109" s="26" t="s">
        <v>59</v>
      </c>
      <c s="31" t="s">
        <v>72</v>
      </c>
      <c s="31" t="s">
        <v>2031</v>
      </c>
      <c s="26" t="s">
        <v>62</v>
      </c>
      <c s="32" t="s">
        <v>2032</v>
      </c>
      <c s="33" t="s">
        <v>225</v>
      </c>
      <c s="34">
        <v>194.832</v>
      </c>
      <c s="35">
        <v>0</v>
      </c>
      <c s="35">
        <f>ROUND(ROUND(H109,2)*ROUND(G109,3),2)</f>
      </c>
      <c r="O109">
        <f>(I109*21)/100</f>
      </c>
      <c t="s">
        <v>33</v>
      </c>
    </row>
    <row r="110" spans="1:5" ht="38.25">
      <c r="A110" s="36" t="s">
        <v>65</v>
      </c>
      <c r="E110" s="37" t="s">
        <v>2033</v>
      </c>
    </row>
    <row r="111" spans="1:5" ht="12.75">
      <c r="A111" s="38" t="s">
        <v>66</v>
      </c>
      <c r="E111" s="39" t="s">
        <v>62</v>
      </c>
    </row>
    <row r="112" spans="1:5" ht="12.75">
      <c r="A112" t="s">
        <v>67</v>
      </c>
      <c r="E112" s="37" t="s">
        <v>62</v>
      </c>
    </row>
    <row r="113" spans="1:16" ht="25.5">
      <c r="A113" s="26" t="s">
        <v>59</v>
      </c>
      <c s="31" t="s">
        <v>91</v>
      </c>
      <c s="31" t="s">
        <v>2398</v>
      </c>
      <c s="26" t="s">
        <v>62</v>
      </c>
      <c s="32" t="s">
        <v>2035</v>
      </c>
      <c s="33" t="s">
        <v>934</v>
      </c>
      <c s="34">
        <v>1</v>
      </c>
      <c s="35">
        <v>0</v>
      </c>
      <c s="35">
        <f>ROUND(ROUND(H113,2)*ROUND(G113,3),2)</f>
      </c>
      <c r="O113">
        <f>(I113*21)/100</f>
      </c>
      <c t="s">
        <v>33</v>
      </c>
    </row>
    <row r="114" spans="1:5" ht="25.5">
      <c r="A114" s="36" t="s">
        <v>65</v>
      </c>
      <c r="E114" s="37" t="s">
        <v>2035</v>
      </c>
    </row>
    <row r="115" spans="1:5" ht="153">
      <c r="A115" s="38" t="s">
        <v>66</v>
      </c>
      <c r="E115" s="44" t="s">
        <v>2399</v>
      </c>
    </row>
    <row r="116" spans="1:5" ht="12.75">
      <c r="A116" t="s">
        <v>67</v>
      </c>
      <c r="E116" s="37" t="s">
        <v>62</v>
      </c>
    </row>
    <row r="117" spans="1:16" ht="25.5">
      <c r="A117" s="26" t="s">
        <v>59</v>
      </c>
      <c s="31" t="s">
        <v>94</v>
      </c>
      <c s="31" t="s">
        <v>2400</v>
      </c>
      <c s="26" t="s">
        <v>62</v>
      </c>
      <c s="32" t="s">
        <v>2038</v>
      </c>
      <c s="33" t="s">
        <v>934</v>
      </c>
      <c s="34">
        <v>1</v>
      </c>
      <c s="35">
        <v>0</v>
      </c>
      <c s="35">
        <f>ROUND(ROUND(H117,2)*ROUND(G117,3),2)</f>
      </c>
      <c r="O117">
        <f>(I117*21)/100</f>
      </c>
      <c t="s">
        <v>33</v>
      </c>
    </row>
    <row r="118" spans="1:5" ht="25.5">
      <c r="A118" s="36" t="s">
        <v>65</v>
      </c>
      <c r="E118" s="37" t="s">
        <v>2038</v>
      </c>
    </row>
    <row r="119" spans="1:5" ht="102">
      <c r="A119" s="38" t="s">
        <v>66</v>
      </c>
      <c r="E119" s="44" t="s">
        <v>2401</v>
      </c>
    </row>
    <row r="120" spans="1:5" ht="12.75">
      <c r="A120" t="s">
        <v>67</v>
      </c>
      <c r="E120" s="37" t="s">
        <v>62</v>
      </c>
    </row>
    <row r="121" spans="1:16" ht="12.75">
      <c r="A121" s="26" t="s">
        <v>59</v>
      </c>
      <c s="31" t="s">
        <v>100</v>
      </c>
      <c s="31" t="s">
        <v>2043</v>
      </c>
      <c s="26" t="s">
        <v>62</v>
      </c>
      <c s="32" t="s">
        <v>2044</v>
      </c>
      <c s="33" t="s">
        <v>81</v>
      </c>
      <c s="34">
        <v>7</v>
      </c>
      <c s="35">
        <v>0</v>
      </c>
      <c s="35">
        <f>ROUND(ROUND(H121,2)*ROUND(G121,3),2)</f>
      </c>
      <c r="O121">
        <f>(I121*21)/100</f>
      </c>
      <c t="s">
        <v>33</v>
      </c>
    </row>
    <row r="122" spans="1:5" ht="12.75">
      <c r="A122" s="36" t="s">
        <v>65</v>
      </c>
      <c r="E122" s="37" t="s">
        <v>2044</v>
      </c>
    </row>
    <row r="123" spans="1:5" ht="114.75">
      <c r="A123" s="38" t="s">
        <v>66</v>
      </c>
      <c r="E123" s="44" t="s">
        <v>2402</v>
      </c>
    </row>
    <row r="124" spans="1:5" ht="12.75">
      <c r="A124" t="s">
        <v>67</v>
      </c>
      <c r="E124" s="37" t="s">
        <v>62</v>
      </c>
    </row>
    <row r="125" spans="1:16" ht="12.75">
      <c r="A125" s="26" t="s">
        <v>59</v>
      </c>
      <c s="31" t="s">
        <v>97</v>
      </c>
      <c s="31" t="s">
        <v>2403</v>
      </c>
      <c s="26" t="s">
        <v>62</v>
      </c>
      <c s="32" t="s">
        <v>2404</v>
      </c>
      <c s="33" t="s">
        <v>81</v>
      </c>
      <c s="34">
        <v>5</v>
      </c>
      <c s="35">
        <v>0</v>
      </c>
      <c s="35">
        <f>ROUND(ROUND(H125,2)*ROUND(G125,3),2)</f>
      </c>
      <c r="O125">
        <f>(I125*21)/100</f>
      </c>
      <c t="s">
        <v>33</v>
      </c>
    </row>
    <row r="126" spans="1:5" ht="12.75">
      <c r="A126" s="36" t="s">
        <v>65</v>
      </c>
      <c r="E126" s="37" t="s">
        <v>2404</v>
      </c>
    </row>
    <row r="127" spans="1:5" ht="25.5">
      <c r="A127" s="38" t="s">
        <v>66</v>
      </c>
      <c r="E127" s="44" t="s">
        <v>2405</v>
      </c>
    </row>
    <row r="128" spans="1:5" ht="12.75">
      <c r="A128" t="s">
        <v>67</v>
      </c>
      <c r="E128" s="37" t="s">
        <v>62</v>
      </c>
    </row>
    <row r="129" spans="1:16" ht="38.25">
      <c r="A129" s="26" t="s">
        <v>59</v>
      </c>
      <c s="31" t="s">
        <v>103</v>
      </c>
      <c s="31" t="s">
        <v>2406</v>
      </c>
      <c s="26" t="s">
        <v>62</v>
      </c>
      <c s="32" t="s">
        <v>1870</v>
      </c>
      <c s="33" t="s">
        <v>934</v>
      </c>
      <c s="34">
        <v>1</v>
      </c>
      <c s="35">
        <v>0</v>
      </c>
      <c s="35">
        <f>ROUND(ROUND(H129,2)*ROUND(G129,3),2)</f>
      </c>
      <c r="O129">
        <f>(I129*21)/100</f>
      </c>
      <c t="s">
        <v>33</v>
      </c>
    </row>
    <row r="130" spans="1:5" ht="38.25">
      <c r="A130" s="36" t="s">
        <v>65</v>
      </c>
      <c r="E130" s="37" t="s">
        <v>1871</v>
      </c>
    </row>
    <row r="131" spans="1:5" ht="12.75">
      <c r="A131" s="38" t="s">
        <v>66</v>
      </c>
      <c r="E131" s="39" t="s">
        <v>1504</v>
      </c>
    </row>
    <row r="132" spans="1:5" ht="12.75">
      <c r="A132" t="s">
        <v>67</v>
      </c>
      <c r="E132" s="37" t="s">
        <v>62</v>
      </c>
    </row>
    <row r="133" spans="1:16" ht="25.5">
      <c r="A133" s="26" t="s">
        <v>59</v>
      </c>
      <c s="31" t="s">
        <v>107</v>
      </c>
      <c s="31" t="s">
        <v>2407</v>
      </c>
      <c s="26" t="s">
        <v>62</v>
      </c>
      <c s="32" t="s">
        <v>1873</v>
      </c>
      <c s="33" t="s">
        <v>934</v>
      </c>
      <c s="34">
        <v>1</v>
      </c>
      <c s="35">
        <v>0</v>
      </c>
      <c s="35">
        <f>ROUND(ROUND(H133,2)*ROUND(G133,3),2)</f>
      </c>
      <c r="O133">
        <f>(I133*21)/100</f>
      </c>
      <c t="s">
        <v>33</v>
      </c>
    </row>
    <row r="134" spans="1:5" ht="38.25">
      <c r="A134" s="36" t="s">
        <v>65</v>
      </c>
      <c r="E134" s="37" t="s">
        <v>1874</v>
      </c>
    </row>
    <row r="135" spans="1:5" ht="25.5">
      <c r="A135" s="38" t="s">
        <v>66</v>
      </c>
      <c r="E135" s="39" t="s">
        <v>1866</v>
      </c>
    </row>
    <row r="136" spans="1:5" ht="12.75">
      <c r="A136" t="s">
        <v>67</v>
      </c>
      <c r="E136" s="37" t="s">
        <v>62</v>
      </c>
    </row>
    <row r="137" spans="1:18" ht="12.75" customHeight="1">
      <c r="A137" s="6" t="s">
        <v>56</v>
      </c>
      <c s="6"/>
      <c s="41" t="s">
        <v>1902</v>
      </c>
      <c s="6"/>
      <c s="29" t="s">
        <v>1903</v>
      </c>
      <c s="6"/>
      <c s="6"/>
      <c s="6"/>
      <c s="42">
        <f>0+Q137</f>
      </c>
      <c r="O137">
        <f>0+R137</f>
      </c>
      <c r="Q137">
        <f>0+I138+I142+I146+I150</f>
      </c>
      <c>
        <f>0+O138+O142+O146+O150</f>
      </c>
    </row>
    <row r="138" spans="1:16" ht="25.5">
      <c r="A138" s="26" t="s">
        <v>59</v>
      </c>
      <c s="31" t="s">
        <v>116</v>
      </c>
      <c s="31" t="s">
        <v>2061</v>
      </c>
      <c s="26" t="s">
        <v>62</v>
      </c>
      <c s="32" t="s">
        <v>2062</v>
      </c>
      <c s="33" t="s">
        <v>225</v>
      </c>
      <c s="34">
        <v>87.188</v>
      </c>
      <c s="35">
        <v>0</v>
      </c>
      <c s="35">
        <f>ROUND(ROUND(H138,2)*ROUND(G138,3),2)</f>
      </c>
      <c r="O138">
        <f>(I138*21)/100</f>
      </c>
      <c t="s">
        <v>33</v>
      </c>
    </row>
    <row r="139" spans="1:5" ht="25.5">
      <c r="A139" s="36" t="s">
        <v>65</v>
      </c>
      <c r="E139" s="37" t="s">
        <v>2062</v>
      </c>
    </row>
    <row r="140" spans="1:5" ht="76.5">
      <c r="A140" s="38" t="s">
        <v>66</v>
      </c>
      <c r="E140" s="44" t="s">
        <v>2408</v>
      </c>
    </row>
    <row r="141" spans="1:5" ht="12.75">
      <c r="A141" t="s">
        <v>67</v>
      </c>
      <c r="E141" s="37" t="s">
        <v>62</v>
      </c>
    </row>
    <row r="142" spans="1:16" ht="25.5">
      <c r="A142" s="26" t="s">
        <v>59</v>
      </c>
      <c s="31" t="s">
        <v>119</v>
      </c>
      <c s="31" t="s">
        <v>2064</v>
      </c>
      <c s="26" t="s">
        <v>62</v>
      </c>
      <c s="32" t="s">
        <v>2065</v>
      </c>
      <c s="33" t="s">
        <v>225</v>
      </c>
      <c s="34">
        <v>37.12</v>
      </c>
      <c s="35">
        <v>0</v>
      </c>
      <c s="35">
        <f>ROUND(ROUND(H142,2)*ROUND(G142,3),2)</f>
      </c>
      <c r="O142">
        <f>(I142*21)/100</f>
      </c>
      <c t="s">
        <v>33</v>
      </c>
    </row>
    <row r="143" spans="1:5" ht="25.5">
      <c r="A143" s="36" t="s">
        <v>65</v>
      </c>
      <c r="E143" s="37" t="s">
        <v>2065</v>
      </c>
    </row>
    <row r="144" spans="1:5" ht="76.5">
      <c r="A144" s="38" t="s">
        <v>66</v>
      </c>
      <c r="E144" s="44" t="s">
        <v>2409</v>
      </c>
    </row>
    <row r="145" spans="1:5" ht="12.75">
      <c r="A145" t="s">
        <v>67</v>
      </c>
      <c r="E145" s="37" t="s">
        <v>62</v>
      </c>
    </row>
    <row r="146" spans="1:16" ht="38.25">
      <c r="A146" s="26" t="s">
        <v>59</v>
      </c>
      <c s="31" t="s">
        <v>125</v>
      </c>
      <c s="31" t="s">
        <v>1919</v>
      </c>
      <c s="26" t="s">
        <v>62</v>
      </c>
      <c s="32" t="s">
        <v>1920</v>
      </c>
      <c s="33" t="s">
        <v>971</v>
      </c>
      <c s="34">
        <v>0.746</v>
      </c>
      <c s="35">
        <v>0</v>
      </c>
      <c s="35">
        <f>ROUND(ROUND(H146,2)*ROUND(G146,3),2)</f>
      </c>
      <c r="O146">
        <f>(I146*21)/100</f>
      </c>
      <c t="s">
        <v>33</v>
      </c>
    </row>
    <row r="147" spans="1:5" ht="38.25">
      <c r="A147" s="36" t="s">
        <v>65</v>
      </c>
      <c r="E147" s="37" t="s">
        <v>1921</v>
      </c>
    </row>
    <row r="148" spans="1:5" ht="12.75">
      <c r="A148" s="38" t="s">
        <v>66</v>
      </c>
      <c r="E148" s="39" t="s">
        <v>62</v>
      </c>
    </row>
    <row r="149" spans="1:5" ht="114.75">
      <c r="A149" t="s">
        <v>67</v>
      </c>
      <c r="E149" s="37" t="s">
        <v>1922</v>
      </c>
    </row>
    <row r="150" spans="1:16" ht="25.5">
      <c r="A150" s="26" t="s">
        <v>59</v>
      </c>
      <c s="31" t="s">
        <v>122</v>
      </c>
      <c s="31" t="s">
        <v>2410</v>
      </c>
      <c s="26" t="s">
        <v>62</v>
      </c>
      <c s="32" t="s">
        <v>2068</v>
      </c>
      <c s="33" t="s">
        <v>934</v>
      </c>
      <c s="34">
        <v>1</v>
      </c>
      <c s="35">
        <v>0</v>
      </c>
      <c s="35">
        <f>ROUND(ROUND(H150,2)*ROUND(G150,3),2)</f>
      </c>
      <c r="O150">
        <f>(I150*21)/100</f>
      </c>
      <c t="s">
        <v>33</v>
      </c>
    </row>
    <row r="151" spans="1:5" ht="25.5">
      <c r="A151" s="36" t="s">
        <v>65</v>
      </c>
      <c r="E151" s="37" t="s">
        <v>2068</v>
      </c>
    </row>
    <row r="152" spans="1:5" ht="63.75">
      <c r="A152" s="38" t="s">
        <v>66</v>
      </c>
      <c r="E152" s="44" t="s">
        <v>2411</v>
      </c>
    </row>
    <row r="153" spans="1:5" ht="12.75">
      <c r="A153" t="s">
        <v>67</v>
      </c>
      <c r="E153" s="37" t="s">
        <v>62</v>
      </c>
    </row>
    <row r="154" spans="1:18" ht="12.75" customHeight="1">
      <c r="A154" s="6" t="s">
        <v>56</v>
      </c>
      <c s="6"/>
      <c s="41" t="s">
        <v>2412</v>
      </c>
      <c s="6"/>
      <c s="29" t="s">
        <v>2413</v>
      </c>
      <c s="6"/>
      <c s="6"/>
      <c s="6"/>
      <c s="42">
        <f>0+Q154</f>
      </c>
      <c r="O154">
        <f>0+R154</f>
      </c>
      <c r="Q154">
        <f>0+I155+I159</f>
      </c>
      <c>
        <f>0+O155+O159</f>
      </c>
    </row>
    <row r="155" spans="1:16" ht="25.5">
      <c r="A155" s="26" t="s">
        <v>59</v>
      </c>
      <c s="31" t="s">
        <v>131</v>
      </c>
      <c s="31" t="s">
        <v>2414</v>
      </c>
      <c s="26" t="s">
        <v>62</v>
      </c>
      <c s="32" t="s">
        <v>2415</v>
      </c>
      <c s="33" t="s">
        <v>971</v>
      </c>
      <c s="34">
        <v>0.001</v>
      </c>
      <c s="35">
        <v>0</v>
      </c>
      <c s="35">
        <f>ROUND(ROUND(H155,2)*ROUND(G155,3),2)</f>
      </c>
      <c r="O155">
        <f>(I155*21)/100</f>
      </c>
      <c t="s">
        <v>33</v>
      </c>
    </row>
    <row r="156" spans="1:5" ht="25.5">
      <c r="A156" s="36" t="s">
        <v>65</v>
      </c>
      <c r="E156" s="37" t="s">
        <v>2415</v>
      </c>
    </row>
    <row r="157" spans="1:5" ht="12.75">
      <c r="A157" s="38" t="s">
        <v>66</v>
      </c>
      <c r="E157" s="39" t="s">
        <v>62</v>
      </c>
    </row>
    <row r="158" spans="1:5" ht="114.75">
      <c r="A158" t="s">
        <v>67</v>
      </c>
      <c r="E158" s="37" t="s">
        <v>2416</v>
      </c>
    </row>
    <row r="159" spans="1:16" ht="25.5">
      <c r="A159" s="26" t="s">
        <v>59</v>
      </c>
      <c s="31" t="s">
        <v>128</v>
      </c>
      <c s="31" t="s">
        <v>2417</v>
      </c>
      <c s="26" t="s">
        <v>62</v>
      </c>
      <c s="32" t="s">
        <v>2418</v>
      </c>
      <c s="33" t="s">
        <v>71</v>
      </c>
      <c s="34">
        <v>3.1</v>
      </c>
      <c s="35">
        <v>0</v>
      </c>
      <c s="35">
        <f>ROUND(ROUND(H159,2)*ROUND(G159,3),2)</f>
      </c>
      <c r="O159">
        <f>(I159*21)/100</f>
      </c>
      <c t="s">
        <v>33</v>
      </c>
    </row>
    <row r="160" spans="1:5" ht="38.25">
      <c r="A160" s="36" t="s">
        <v>65</v>
      </c>
      <c r="E160" s="37" t="s">
        <v>2419</v>
      </c>
    </row>
    <row r="161" spans="1:5" ht="12.75">
      <c r="A161" s="38" t="s">
        <v>66</v>
      </c>
      <c r="E161" s="39" t="s">
        <v>2420</v>
      </c>
    </row>
    <row r="162" spans="1:5" ht="12.75">
      <c r="A162" t="s">
        <v>67</v>
      </c>
      <c r="E162" s="37" t="s">
        <v>62</v>
      </c>
    </row>
    <row r="163" spans="1:18" ht="12.75" customHeight="1">
      <c r="A163" s="6" t="s">
        <v>56</v>
      </c>
      <c s="6"/>
      <c s="41" t="s">
        <v>2421</v>
      </c>
      <c s="6"/>
      <c s="29" t="s">
        <v>2422</v>
      </c>
      <c s="6"/>
      <c s="6"/>
      <c s="6"/>
      <c s="42">
        <f>0+Q163</f>
      </c>
      <c r="O163">
        <f>0+R163</f>
      </c>
      <c r="Q163">
        <f>0+I164+I168</f>
      </c>
      <c>
        <f>0+O164+O168</f>
      </c>
    </row>
    <row r="164" spans="1:16" ht="25.5">
      <c r="A164" s="26" t="s">
        <v>59</v>
      </c>
      <c s="31" t="s">
        <v>137</v>
      </c>
      <c s="31" t="s">
        <v>2423</v>
      </c>
      <c s="26" t="s">
        <v>62</v>
      </c>
      <c s="32" t="s">
        <v>2424</v>
      </c>
      <c s="33" t="s">
        <v>971</v>
      </c>
      <c s="34">
        <v>0.15</v>
      </c>
      <c s="35">
        <v>0</v>
      </c>
      <c s="35">
        <f>ROUND(ROUND(H164,2)*ROUND(G164,3),2)</f>
      </c>
      <c r="O164">
        <f>(I164*21)/100</f>
      </c>
      <c t="s">
        <v>33</v>
      </c>
    </row>
    <row r="165" spans="1:5" ht="25.5">
      <c r="A165" s="36" t="s">
        <v>65</v>
      </c>
      <c r="E165" s="37" t="s">
        <v>2424</v>
      </c>
    </row>
    <row r="166" spans="1:5" ht="12.75">
      <c r="A166" s="38" t="s">
        <v>66</v>
      </c>
      <c r="E166" s="39" t="s">
        <v>62</v>
      </c>
    </row>
    <row r="167" spans="1:5" ht="114.75">
      <c r="A167" t="s">
        <v>67</v>
      </c>
      <c r="E167" s="37" t="s">
        <v>2416</v>
      </c>
    </row>
    <row r="168" spans="1:16" ht="25.5">
      <c r="A168" s="26" t="s">
        <v>59</v>
      </c>
      <c s="31" t="s">
        <v>134</v>
      </c>
      <c s="31" t="s">
        <v>2425</v>
      </c>
      <c s="26" t="s">
        <v>62</v>
      </c>
      <c s="32" t="s">
        <v>2426</v>
      </c>
      <c s="33" t="s">
        <v>225</v>
      </c>
      <c s="34">
        <v>15.215</v>
      </c>
      <c s="35">
        <v>0</v>
      </c>
      <c s="35">
        <f>ROUND(ROUND(H168,2)*ROUND(G168,3),2)</f>
      </c>
      <c r="O168">
        <f>(I168*21)/100</f>
      </c>
      <c t="s">
        <v>33</v>
      </c>
    </row>
    <row r="169" spans="1:5" ht="25.5">
      <c r="A169" s="36" t="s">
        <v>65</v>
      </c>
      <c r="E169" s="37" t="s">
        <v>2426</v>
      </c>
    </row>
    <row r="170" spans="1:5" ht="89.25">
      <c r="A170" s="38" t="s">
        <v>66</v>
      </c>
      <c r="E170" s="44" t="s">
        <v>2427</v>
      </c>
    </row>
    <row r="171" spans="1:5" ht="12.75">
      <c r="A171" t="s">
        <v>67</v>
      </c>
      <c r="E171" s="37" t="s">
        <v>62</v>
      </c>
    </row>
    <row r="172" spans="1:18" ht="12.75" customHeight="1">
      <c r="A172" s="6" t="s">
        <v>56</v>
      </c>
      <c s="6"/>
      <c s="41" t="s">
        <v>1923</v>
      </c>
      <c s="6"/>
      <c s="29" t="s">
        <v>1924</v>
      </c>
      <c s="6"/>
      <c s="6"/>
      <c s="6"/>
      <c s="42">
        <f>0+Q172</f>
      </c>
      <c r="O172">
        <f>0+R172</f>
      </c>
      <c r="Q172">
        <f>0+I173+I177+I181+I185+I189</f>
      </c>
      <c>
        <f>0+O173+O177+O181+O185+O189</f>
      </c>
    </row>
    <row r="173" spans="1:16" ht="25.5">
      <c r="A173" s="26" t="s">
        <v>59</v>
      </c>
      <c s="31" t="s">
        <v>152</v>
      </c>
      <c s="31" t="s">
        <v>1925</v>
      </c>
      <c s="26" t="s">
        <v>62</v>
      </c>
      <c s="32" t="s">
        <v>1926</v>
      </c>
      <c s="33" t="s">
        <v>971</v>
      </c>
      <c s="34">
        <v>0.436</v>
      </c>
      <c s="35">
        <v>0</v>
      </c>
      <c s="35">
        <f>ROUND(ROUND(H173,2)*ROUND(G173,3),2)</f>
      </c>
      <c r="O173">
        <f>(I173*21)/100</f>
      </c>
      <c t="s">
        <v>33</v>
      </c>
    </row>
    <row r="174" spans="1:5" ht="25.5">
      <c r="A174" s="36" t="s">
        <v>65</v>
      </c>
      <c r="E174" s="37" t="s">
        <v>1926</v>
      </c>
    </row>
    <row r="175" spans="1:5" ht="12.75">
      <c r="A175" s="38" t="s">
        <v>66</v>
      </c>
      <c r="E175" s="39" t="s">
        <v>62</v>
      </c>
    </row>
    <row r="176" spans="1:5" ht="114.75">
      <c r="A176" t="s">
        <v>67</v>
      </c>
      <c r="E176" s="37" t="s">
        <v>1927</v>
      </c>
    </row>
    <row r="177" spans="1:16" ht="25.5">
      <c r="A177" s="26" t="s">
        <v>59</v>
      </c>
      <c s="31" t="s">
        <v>140</v>
      </c>
      <c s="31" t="s">
        <v>2428</v>
      </c>
      <c s="26" t="s">
        <v>62</v>
      </c>
      <c s="32" t="s">
        <v>2429</v>
      </c>
      <c s="33" t="s">
        <v>81</v>
      </c>
      <c s="34">
        <v>2</v>
      </c>
      <c s="35">
        <v>0</v>
      </c>
      <c s="35">
        <f>ROUND(ROUND(H177,2)*ROUND(G177,3),2)</f>
      </c>
      <c r="O177">
        <f>(I177*21)/100</f>
      </c>
      <c t="s">
        <v>33</v>
      </c>
    </row>
    <row r="178" spans="1:5" ht="25.5">
      <c r="A178" s="36" t="s">
        <v>65</v>
      </c>
      <c r="E178" s="37" t="s">
        <v>2429</v>
      </c>
    </row>
    <row r="179" spans="1:5" ht="38.25">
      <c r="A179" s="38" t="s">
        <v>66</v>
      </c>
      <c r="E179" s="44" t="s">
        <v>2430</v>
      </c>
    </row>
    <row r="180" spans="1:5" ht="12.75">
      <c r="A180" t="s">
        <v>67</v>
      </c>
      <c r="E180" s="37" t="s">
        <v>62</v>
      </c>
    </row>
    <row r="181" spans="1:16" ht="25.5">
      <c r="A181" s="26" t="s">
        <v>59</v>
      </c>
      <c s="31" t="s">
        <v>143</v>
      </c>
      <c s="31" t="s">
        <v>2431</v>
      </c>
      <c s="26" t="s">
        <v>62</v>
      </c>
      <c s="32" t="s">
        <v>2432</v>
      </c>
      <c s="33" t="s">
        <v>81</v>
      </c>
      <c s="34">
        <v>2</v>
      </c>
      <c s="35">
        <v>0</v>
      </c>
      <c s="35">
        <f>ROUND(ROUND(H181,2)*ROUND(G181,3),2)</f>
      </c>
      <c r="O181">
        <f>(I181*21)/100</f>
      </c>
      <c t="s">
        <v>33</v>
      </c>
    </row>
    <row r="182" spans="1:5" ht="25.5">
      <c r="A182" s="36" t="s">
        <v>65</v>
      </c>
      <c r="E182" s="37" t="s">
        <v>2432</v>
      </c>
    </row>
    <row r="183" spans="1:5" ht="38.25">
      <c r="A183" s="38" t="s">
        <v>66</v>
      </c>
      <c r="E183" s="44" t="s">
        <v>2433</v>
      </c>
    </row>
    <row r="184" spans="1:5" ht="12.75">
      <c r="A184" t="s">
        <v>67</v>
      </c>
      <c r="E184" s="37" t="s">
        <v>62</v>
      </c>
    </row>
    <row r="185" spans="1:16" ht="25.5">
      <c r="A185" s="26" t="s">
        <v>59</v>
      </c>
      <c s="31" t="s">
        <v>146</v>
      </c>
      <c s="31" t="s">
        <v>2434</v>
      </c>
      <c s="26" t="s">
        <v>62</v>
      </c>
      <c s="32" t="s">
        <v>2435</v>
      </c>
      <c s="33" t="s">
        <v>998</v>
      </c>
      <c s="34">
        <v>100</v>
      </c>
      <c s="35">
        <v>0</v>
      </c>
      <c s="35">
        <f>ROUND(ROUND(H185,2)*ROUND(G185,3),2)</f>
      </c>
      <c r="O185">
        <f>(I185*21)/100</f>
      </c>
      <c t="s">
        <v>33</v>
      </c>
    </row>
    <row r="186" spans="1:5" ht="25.5">
      <c r="A186" s="36" t="s">
        <v>65</v>
      </c>
      <c r="E186" s="37" t="s">
        <v>2435</v>
      </c>
    </row>
    <row r="187" spans="1:5" ht="51">
      <c r="A187" s="38" t="s">
        <v>66</v>
      </c>
      <c r="E187" s="44" t="s">
        <v>2436</v>
      </c>
    </row>
    <row r="188" spans="1:5" ht="12.75">
      <c r="A188" t="s">
        <v>67</v>
      </c>
      <c r="E188" s="37" t="s">
        <v>62</v>
      </c>
    </row>
    <row r="189" spans="1:16" ht="38.25">
      <c r="A189" s="26" t="s">
        <v>59</v>
      </c>
      <c s="31" t="s">
        <v>149</v>
      </c>
      <c s="31" t="s">
        <v>2437</v>
      </c>
      <c s="26" t="s">
        <v>62</v>
      </c>
      <c s="32" t="s">
        <v>2438</v>
      </c>
      <c s="33" t="s">
        <v>998</v>
      </c>
      <c s="34">
        <v>93</v>
      </c>
      <c s="35">
        <v>0</v>
      </c>
      <c s="35">
        <f>ROUND(ROUND(H189,2)*ROUND(G189,3),2)</f>
      </c>
      <c r="O189">
        <f>(I189*21)/100</f>
      </c>
      <c t="s">
        <v>33</v>
      </c>
    </row>
    <row r="190" spans="1:5" ht="51">
      <c r="A190" s="36" t="s">
        <v>65</v>
      </c>
      <c r="E190" s="37" t="s">
        <v>2439</v>
      </c>
    </row>
    <row r="191" spans="1:5" ht="38.25">
      <c r="A191" s="38" t="s">
        <v>66</v>
      </c>
      <c r="E191" s="44" t="s">
        <v>2440</v>
      </c>
    </row>
    <row r="192" spans="1:5" ht="12.75">
      <c r="A192" t="s">
        <v>67</v>
      </c>
      <c r="E192" s="37" t="s">
        <v>62</v>
      </c>
    </row>
    <row r="193" spans="1:18" ht="12.75" customHeight="1">
      <c r="A193" s="6" t="s">
        <v>56</v>
      </c>
      <c s="6"/>
      <c s="41" t="s">
        <v>2169</v>
      </c>
      <c s="6"/>
      <c s="29" t="s">
        <v>2170</v>
      </c>
      <c s="6"/>
      <c s="6"/>
      <c s="6"/>
      <c s="42">
        <f>0+Q193</f>
      </c>
      <c r="O193">
        <f>0+R193</f>
      </c>
      <c r="Q193">
        <f>0+I194</f>
      </c>
      <c>
        <f>0+O194</f>
      </c>
    </row>
    <row r="194" spans="1:16" ht="12.75">
      <c r="A194" s="26" t="s">
        <v>59</v>
      </c>
      <c s="31" t="s">
        <v>155</v>
      </c>
      <c s="31" t="s">
        <v>2183</v>
      </c>
      <c s="26" t="s">
        <v>62</v>
      </c>
      <c s="32" t="s">
        <v>2184</v>
      </c>
      <c s="33" t="s">
        <v>225</v>
      </c>
      <c s="34">
        <v>24.842</v>
      </c>
      <c s="35">
        <v>0</v>
      </c>
      <c s="35">
        <f>ROUND(ROUND(H194,2)*ROUND(G194,3),2)</f>
      </c>
      <c r="O194">
        <f>(I194*21)/100</f>
      </c>
      <c t="s">
        <v>33</v>
      </c>
    </row>
    <row r="195" spans="1:5" ht="12.75">
      <c r="A195" s="36" t="s">
        <v>65</v>
      </c>
      <c r="E195" s="37" t="s">
        <v>2184</v>
      </c>
    </row>
    <row r="196" spans="1:5" ht="114.75">
      <c r="A196" s="38" t="s">
        <v>66</v>
      </c>
      <c r="E196" s="39" t="s">
        <v>2441</v>
      </c>
    </row>
    <row r="197" spans="1:5" ht="12.75">
      <c r="A197" t="s">
        <v>67</v>
      </c>
      <c r="E197" s="37" t="s">
        <v>62</v>
      </c>
    </row>
    <row r="198" spans="1:18" ht="12.75" customHeight="1">
      <c r="A198" s="6" t="s">
        <v>56</v>
      </c>
      <c s="6"/>
      <c s="41" t="s">
        <v>2186</v>
      </c>
      <c s="6"/>
      <c s="29" t="s">
        <v>2187</v>
      </c>
      <c s="6"/>
      <c s="6"/>
      <c s="6"/>
      <c s="42">
        <f>0+Q198</f>
      </c>
      <c r="O198">
        <f>0+R198</f>
      </c>
      <c r="Q198">
        <f>0+I199+I203+I207</f>
      </c>
      <c>
        <f>0+O199+O203+O207</f>
      </c>
    </row>
    <row r="199" spans="1:16" ht="12.75">
      <c r="A199" s="26" t="s">
        <v>59</v>
      </c>
      <c s="31" t="s">
        <v>158</v>
      </c>
      <c s="31" t="s">
        <v>2188</v>
      </c>
      <c s="26" t="s">
        <v>62</v>
      </c>
      <c s="32" t="s">
        <v>2189</v>
      </c>
      <c s="33" t="s">
        <v>225</v>
      </c>
      <c s="34">
        <v>244.171</v>
      </c>
      <c s="35">
        <v>0</v>
      </c>
      <c s="35">
        <f>ROUND(ROUND(H199,2)*ROUND(G199,3),2)</f>
      </c>
      <c r="O199">
        <f>(I199*21)/100</f>
      </c>
      <c t="s">
        <v>33</v>
      </c>
    </row>
    <row r="200" spans="1:5" ht="12.75">
      <c r="A200" s="36" t="s">
        <v>65</v>
      </c>
      <c r="E200" s="37" t="s">
        <v>2189</v>
      </c>
    </row>
    <row r="201" spans="1:5" ht="242.25">
      <c r="A201" s="38" t="s">
        <v>66</v>
      </c>
      <c r="E201" s="44" t="s">
        <v>2442</v>
      </c>
    </row>
    <row r="202" spans="1:5" ht="12.75">
      <c r="A202" t="s">
        <v>67</v>
      </c>
      <c r="E202" s="37" t="s">
        <v>62</v>
      </c>
    </row>
    <row r="203" spans="1:16" ht="25.5">
      <c r="A203" s="26" t="s">
        <v>59</v>
      </c>
      <c s="31" t="s">
        <v>161</v>
      </c>
      <c s="31" t="s">
        <v>2191</v>
      </c>
      <c s="26" t="s">
        <v>62</v>
      </c>
      <c s="32" t="s">
        <v>2192</v>
      </c>
      <c s="33" t="s">
        <v>225</v>
      </c>
      <c s="34">
        <v>244.171</v>
      </c>
      <c s="35">
        <v>0</v>
      </c>
      <c s="35">
        <f>ROUND(ROUND(H203,2)*ROUND(G203,3),2)</f>
      </c>
      <c r="O203">
        <f>(I203*21)/100</f>
      </c>
      <c t="s">
        <v>33</v>
      </c>
    </row>
    <row r="204" spans="1:5" ht="25.5">
      <c r="A204" s="36" t="s">
        <v>65</v>
      </c>
      <c r="E204" s="37" t="s">
        <v>2192</v>
      </c>
    </row>
    <row r="205" spans="1:5" ht="12.75">
      <c r="A205" s="38" t="s">
        <v>66</v>
      </c>
      <c r="E205" s="39" t="s">
        <v>62</v>
      </c>
    </row>
    <row r="206" spans="1:5" ht="12.75">
      <c r="A206" t="s">
        <v>67</v>
      </c>
      <c r="E206" s="37" t="s">
        <v>62</v>
      </c>
    </row>
    <row r="207" spans="1:16" ht="25.5">
      <c r="A207" s="26" t="s">
        <v>59</v>
      </c>
      <c s="31" t="s">
        <v>164</v>
      </c>
      <c s="31" t="s">
        <v>2193</v>
      </c>
      <c s="26" t="s">
        <v>62</v>
      </c>
      <c s="32" t="s">
        <v>2194</v>
      </c>
      <c s="33" t="s">
        <v>225</v>
      </c>
      <c s="34">
        <v>244.171</v>
      </c>
      <c s="35">
        <v>0</v>
      </c>
      <c s="35">
        <f>ROUND(ROUND(H207,2)*ROUND(G207,3),2)</f>
      </c>
      <c r="O207">
        <f>(I207*21)/100</f>
      </c>
      <c t="s">
        <v>33</v>
      </c>
    </row>
    <row r="208" spans="1:5" ht="25.5">
      <c r="A208" s="36" t="s">
        <v>65</v>
      </c>
      <c r="E208" s="37" t="s">
        <v>2194</v>
      </c>
    </row>
    <row r="209" spans="1:5" ht="12.75">
      <c r="A209" s="38" t="s">
        <v>66</v>
      </c>
      <c r="E209" s="39" t="s">
        <v>62</v>
      </c>
    </row>
    <row r="210" spans="1:5" ht="12.75">
      <c r="A210" t="s">
        <v>67</v>
      </c>
      <c r="E210" s="37" t="s">
        <v>62</v>
      </c>
    </row>
    <row r="211" spans="1:18" ht="12.75" customHeight="1">
      <c r="A211" s="6" t="s">
        <v>56</v>
      </c>
      <c s="6"/>
      <c s="41" t="s">
        <v>967</v>
      </c>
      <c s="6"/>
      <c s="29" t="s">
        <v>1675</v>
      </c>
      <c s="6"/>
      <c s="6"/>
      <c s="6"/>
      <c s="42">
        <f>0+Q211</f>
      </c>
      <c r="O211">
        <f>0+R211</f>
      </c>
      <c r="Q211">
        <f>0+I212</f>
      </c>
      <c>
        <f>0+O212</f>
      </c>
    </row>
    <row r="212" spans="1:16" ht="25.5">
      <c r="A212" s="26" t="s">
        <v>59</v>
      </c>
      <c s="31" t="s">
        <v>110</v>
      </c>
      <c s="31" t="s">
        <v>1684</v>
      </c>
      <c s="26" t="s">
        <v>62</v>
      </c>
      <c s="32" t="s">
        <v>1685</v>
      </c>
      <c s="33" t="s">
        <v>971</v>
      </c>
      <c s="34">
        <v>129.56</v>
      </c>
      <c s="35">
        <v>0</v>
      </c>
      <c s="35">
        <f>ROUND(ROUND(H212,2)*ROUND(G212,3),2)</f>
      </c>
      <c r="O212">
        <f>(I212*21)/100</f>
      </c>
      <c t="s">
        <v>33</v>
      </c>
    </row>
    <row r="213" spans="1:5" ht="38.25">
      <c r="A213" s="36" t="s">
        <v>65</v>
      </c>
      <c r="E213" s="37" t="s">
        <v>2443</v>
      </c>
    </row>
    <row r="214" spans="1:5" ht="89.25">
      <c r="A214" s="38" t="s">
        <v>66</v>
      </c>
      <c r="E214" s="44" t="s">
        <v>2444</v>
      </c>
    </row>
    <row r="215" spans="1:5" ht="102">
      <c r="A215" t="s">
        <v>67</v>
      </c>
      <c r="E215" s="37" t="s">
        <v>1362</v>
      </c>
    </row>
    <row r="216" spans="1:18" ht="12.75" customHeight="1">
      <c r="A216" s="6" t="s">
        <v>56</v>
      </c>
      <c s="6"/>
      <c s="41" t="s">
        <v>1454</v>
      </c>
      <c s="6"/>
      <c s="29" t="s">
        <v>1455</v>
      </c>
      <c s="6"/>
      <c s="6"/>
      <c s="6"/>
      <c s="42">
        <f>0+Q216</f>
      </c>
      <c r="O216">
        <f>0+R216</f>
      </c>
      <c r="Q216">
        <f>0+I217</f>
      </c>
      <c>
        <f>0+O217</f>
      </c>
    </row>
    <row r="217" spans="1:16" ht="38.25">
      <c r="A217" s="26" t="s">
        <v>59</v>
      </c>
      <c s="31" t="s">
        <v>113</v>
      </c>
      <c s="31" t="s">
        <v>1936</v>
      </c>
      <c s="26" t="s">
        <v>62</v>
      </c>
      <c s="32" t="s">
        <v>1937</v>
      </c>
      <c s="33" t="s">
        <v>971</v>
      </c>
      <c s="34">
        <v>493.451</v>
      </c>
      <c s="35">
        <v>0</v>
      </c>
      <c s="35">
        <f>ROUND(ROUND(H217,2)*ROUND(G217,3),2)</f>
      </c>
      <c r="O217">
        <f>(I217*21)/100</f>
      </c>
      <c t="s">
        <v>33</v>
      </c>
    </row>
    <row r="218" spans="1:5" ht="51">
      <c r="A218" s="36" t="s">
        <v>65</v>
      </c>
      <c r="E218" s="37" t="s">
        <v>1938</v>
      </c>
    </row>
    <row r="219" spans="1:5" ht="12.75">
      <c r="A219" s="38" t="s">
        <v>66</v>
      </c>
      <c r="E219" s="39" t="s">
        <v>62</v>
      </c>
    </row>
    <row r="220" spans="1:5" ht="76.5">
      <c r="A220" t="s">
        <v>67</v>
      </c>
      <c r="E220" s="37" t="s">
        <v>1939</v>
      </c>
    </row>
    <row r="221" spans="1:18" ht="12.75" customHeight="1">
      <c r="A221" s="6" t="s">
        <v>56</v>
      </c>
      <c s="6"/>
      <c s="41" t="s">
        <v>2201</v>
      </c>
      <c s="6"/>
      <c s="29" t="s">
        <v>1891</v>
      </c>
      <c s="6"/>
      <c s="6"/>
      <c s="6"/>
      <c s="42">
        <f>0+Q221</f>
      </c>
      <c r="O221">
        <f>0+R221</f>
      </c>
      <c r="Q221">
        <f>0+I222+I226</f>
      </c>
      <c>
        <f>0+O222+O226</f>
      </c>
    </row>
    <row r="222" spans="1:16" ht="12.75">
      <c r="A222" s="26" t="s">
        <v>59</v>
      </c>
      <c s="31" t="s">
        <v>167</v>
      </c>
      <c s="31" t="s">
        <v>2208</v>
      </c>
      <c s="26" t="s">
        <v>62</v>
      </c>
      <c s="32" t="s">
        <v>2209</v>
      </c>
      <c s="33" t="s">
        <v>216</v>
      </c>
      <c s="34">
        <v>0.496</v>
      </c>
      <c s="35">
        <v>0</v>
      </c>
      <c s="35">
        <f>ROUND(ROUND(H222,2)*ROUND(G222,3),2)</f>
      </c>
      <c r="O222">
        <f>(I222*21)/100</f>
      </c>
      <c t="s">
        <v>33</v>
      </c>
    </row>
    <row r="223" spans="1:5" ht="12.75">
      <c r="A223" s="36" t="s">
        <v>65</v>
      </c>
      <c r="E223" s="37" t="s">
        <v>2209</v>
      </c>
    </row>
    <row r="224" spans="1:5" ht="63.75">
      <c r="A224" s="38" t="s">
        <v>66</v>
      </c>
      <c r="E224" s="44" t="s">
        <v>2445</v>
      </c>
    </row>
    <row r="225" spans="1:5" ht="76.5">
      <c r="A225" t="s">
        <v>67</v>
      </c>
      <c r="E225" s="37" t="s">
        <v>2211</v>
      </c>
    </row>
    <row r="226" spans="1:16" ht="12.75">
      <c r="A226" s="26" t="s">
        <v>59</v>
      </c>
      <c s="31" t="s">
        <v>205</v>
      </c>
      <c s="31" t="s">
        <v>2212</v>
      </c>
      <c s="26" t="s">
        <v>62</v>
      </c>
      <c s="32" t="s">
        <v>2213</v>
      </c>
      <c s="33" t="s">
        <v>225</v>
      </c>
      <c s="34">
        <v>2.661</v>
      </c>
      <c s="35">
        <v>0</v>
      </c>
      <c s="35">
        <f>ROUND(ROUND(H226,2)*ROUND(G226,3),2)</f>
      </c>
      <c r="O226">
        <f>(I226*21)/100</f>
      </c>
      <c t="s">
        <v>33</v>
      </c>
    </row>
    <row r="227" spans="1:5" ht="12.75">
      <c r="A227" s="36" t="s">
        <v>65</v>
      </c>
      <c r="E227" s="37" t="s">
        <v>2213</v>
      </c>
    </row>
    <row r="228" spans="1:5" ht="63.75">
      <c r="A228" s="38" t="s">
        <v>66</v>
      </c>
      <c r="E228" s="44" t="s">
        <v>2446</v>
      </c>
    </row>
    <row r="229" spans="1:5" ht="38.25">
      <c r="A229" t="s">
        <v>67</v>
      </c>
      <c r="E229" s="37" t="s">
        <v>2215</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193"/>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0+O12+O45+O102+O111+O176+O185</f>
      </c>
      <c t="s">
        <v>32</v>
      </c>
    </row>
    <row r="3" spans="1:16" ht="15" customHeight="1">
      <c r="A3" t="s">
        <v>12</v>
      </c>
      <c s="12" t="s">
        <v>14</v>
      </c>
      <c s="13" t="s">
        <v>15</v>
      </c>
      <c s="1"/>
      <c s="14" t="s">
        <v>16</v>
      </c>
      <c s="1"/>
      <c s="9"/>
      <c s="8" t="s">
        <v>2447</v>
      </c>
      <c s="43">
        <f>0+I12+I45+I102+I111+I176+I185</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1776</v>
      </c>
      <c s="1"/>
      <c s="14" t="s">
        <v>1777</v>
      </c>
      <c s="1"/>
      <c s="1"/>
      <c s="1"/>
      <c s="1"/>
    </row>
    <row r="7" spans="1:9" ht="12.75" customHeight="1">
      <c r="A7" t="s">
        <v>27</v>
      </c>
      <c s="12" t="s">
        <v>18</v>
      </c>
      <c s="13" t="s">
        <v>2351</v>
      </c>
      <c s="1"/>
      <c s="14" t="s">
        <v>2352</v>
      </c>
      <c s="1"/>
      <c s="1"/>
      <c s="1"/>
      <c s="1"/>
    </row>
    <row r="8" spans="1:9" ht="12.75" customHeight="1">
      <c r="A8" t="s">
        <v>322</v>
      </c>
      <c s="16" t="s">
        <v>28</v>
      </c>
      <c s="17" t="s">
        <v>2447</v>
      </c>
      <c s="6"/>
      <c s="18" t="s">
        <v>2448</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2070</v>
      </c>
      <c s="27"/>
      <c s="29" t="s">
        <v>2450</v>
      </c>
      <c s="27"/>
      <c s="27"/>
      <c s="27"/>
      <c s="30">
        <f>0+Q12</f>
      </c>
      <c r="O12">
        <f>0+R12</f>
      </c>
      <c r="Q12">
        <f>0+I13+I17+I21+I25+I29+I33+I37+I41</f>
      </c>
      <c>
        <f>0+O13+O17+O21+O25+O29+O33+O37+O41</f>
      </c>
    </row>
    <row r="13" spans="1:16" ht="12.75">
      <c r="A13" s="26" t="s">
        <v>59</v>
      </c>
      <c s="31" t="s">
        <v>39</v>
      </c>
      <c s="31" t="s">
        <v>2451</v>
      </c>
      <c s="26" t="s">
        <v>62</v>
      </c>
      <c s="32" t="s">
        <v>2452</v>
      </c>
      <c s="33" t="s">
        <v>81</v>
      </c>
      <c s="34">
        <v>1</v>
      </c>
      <c s="35">
        <v>0</v>
      </c>
      <c s="35">
        <f>ROUND(ROUND(H13,2)*ROUND(G13,3),2)</f>
      </c>
      <c r="O13">
        <f>(I13*21)/100</f>
      </c>
      <c t="s">
        <v>33</v>
      </c>
    </row>
    <row r="14" spans="1:5" ht="12.75">
      <c r="A14" s="36" t="s">
        <v>65</v>
      </c>
      <c r="E14" s="37" t="s">
        <v>2452</v>
      </c>
    </row>
    <row r="15" spans="1:5" ht="51">
      <c r="A15" s="38" t="s">
        <v>66</v>
      </c>
      <c r="E15" s="44" t="s">
        <v>2453</v>
      </c>
    </row>
    <row r="16" spans="1:5" ht="12.75">
      <c r="A16" t="s">
        <v>67</v>
      </c>
      <c r="E16" s="37" t="s">
        <v>62</v>
      </c>
    </row>
    <row r="17" spans="1:16" ht="12.75">
      <c r="A17" s="26" t="s">
        <v>59</v>
      </c>
      <c s="31" t="s">
        <v>33</v>
      </c>
      <c s="31" t="s">
        <v>2454</v>
      </c>
      <c s="26" t="s">
        <v>62</v>
      </c>
      <c s="32" t="s">
        <v>2455</v>
      </c>
      <c s="33" t="s">
        <v>81</v>
      </c>
      <c s="34">
        <v>1</v>
      </c>
      <c s="35">
        <v>0</v>
      </c>
      <c s="35">
        <f>ROUND(ROUND(H17,2)*ROUND(G17,3),2)</f>
      </c>
      <c r="O17">
        <f>(I17*21)/100</f>
      </c>
      <c t="s">
        <v>33</v>
      </c>
    </row>
    <row r="18" spans="1:5" ht="12.75">
      <c r="A18" s="36" t="s">
        <v>65</v>
      </c>
      <c r="E18" s="37" t="s">
        <v>2455</v>
      </c>
    </row>
    <row r="19" spans="1:5" ht="51">
      <c r="A19" s="38" t="s">
        <v>66</v>
      </c>
      <c r="E19" s="44" t="s">
        <v>2453</v>
      </c>
    </row>
    <row r="20" spans="1:5" ht="12.75">
      <c r="A20" t="s">
        <v>67</v>
      </c>
      <c r="E20" s="37" t="s">
        <v>62</v>
      </c>
    </row>
    <row r="21" spans="1:16" ht="12.75">
      <c r="A21" s="26" t="s">
        <v>59</v>
      </c>
      <c s="31" t="s">
        <v>32</v>
      </c>
      <c s="31" t="s">
        <v>2456</v>
      </c>
      <c s="26" t="s">
        <v>62</v>
      </c>
      <c s="32" t="s">
        <v>2457</v>
      </c>
      <c s="33" t="s">
        <v>934</v>
      </c>
      <c s="34">
        <v>1</v>
      </c>
      <c s="35">
        <v>0</v>
      </c>
      <c s="35">
        <f>ROUND(ROUND(H21,2)*ROUND(G21,3),2)</f>
      </c>
      <c r="O21">
        <f>(I21*21)/100</f>
      </c>
      <c t="s">
        <v>33</v>
      </c>
    </row>
    <row r="22" spans="1:5" ht="12.75">
      <c r="A22" s="36" t="s">
        <v>65</v>
      </c>
      <c r="E22" s="37" t="s">
        <v>2457</v>
      </c>
    </row>
    <row r="23" spans="1:5" ht="51">
      <c r="A23" s="38" t="s">
        <v>66</v>
      </c>
      <c r="E23" s="44" t="s">
        <v>2453</v>
      </c>
    </row>
    <row r="24" spans="1:5" ht="12.75">
      <c r="A24" t="s">
        <v>67</v>
      </c>
      <c r="E24" s="37" t="s">
        <v>62</v>
      </c>
    </row>
    <row r="25" spans="1:16" ht="12.75">
      <c r="A25" s="26" t="s">
        <v>59</v>
      </c>
      <c s="31" t="s">
        <v>43</v>
      </c>
      <c s="31" t="s">
        <v>2458</v>
      </c>
      <c s="26" t="s">
        <v>62</v>
      </c>
      <c s="32" t="s">
        <v>2459</v>
      </c>
      <c s="33" t="s">
        <v>934</v>
      </c>
      <c s="34">
        <v>1</v>
      </c>
      <c s="35">
        <v>0</v>
      </c>
      <c s="35">
        <f>ROUND(ROUND(H25,2)*ROUND(G25,3),2)</f>
      </c>
      <c r="O25">
        <f>(I25*21)/100</f>
      </c>
      <c t="s">
        <v>33</v>
      </c>
    </row>
    <row r="26" spans="1:5" ht="12.75">
      <c r="A26" s="36" t="s">
        <v>65</v>
      </c>
      <c r="E26" s="37" t="s">
        <v>2459</v>
      </c>
    </row>
    <row r="27" spans="1:5" ht="51">
      <c r="A27" s="38" t="s">
        <v>66</v>
      </c>
      <c r="E27" s="44" t="s">
        <v>2453</v>
      </c>
    </row>
    <row r="28" spans="1:5" ht="12.75">
      <c r="A28" t="s">
        <v>67</v>
      </c>
      <c r="E28" s="37" t="s">
        <v>62</v>
      </c>
    </row>
    <row r="29" spans="1:16" ht="12.75">
      <c r="A29" s="26" t="s">
        <v>59</v>
      </c>
      <c s="31" t="s">
        <v>45</v>
      </c>
      <c s="31" t="s">
        <v>2460</v>
      </c>
      <c s="26" t="s">
        <v>62</v>
      </c>
      <c s="32" t="s">
        <v>2461</v>
      </c>
      <c s="33" t="s">
        <v>71</v>
      </c>
      <c s="34">
        <v>3</v>
      </c>
      <c s="35">
        <v>0</v>
      </c>
      <c s="35">
        <f>ROUND(ROUND(H29,2)*ROUND(G29,3),2)</f>
      </c>
      <c r="O29">
        <f>(I29*21)/100</f>
      </c>
      <c t="s">
        <v>33</v>
      </c>
    </row>
    <row r="30" spans="1:5" ht="12.75">
      <c r="A30" s="36" t="s">
        <v>65</v>
      </c>
      <c r="E30" s="37" t="s">
        <v>2461</v>
      </c>
    </row>
    <row r="31" spans="1:5" ht="51">
      <c r="A31" s="38" t="s">
        <v>66</v>
      </c>
      <c r="E31" s="44" t="s">
        <v>2462</v>
      </c>
    </row>
    <row r="32" spans="1:5" ht="12.75">
      <c r="A32" t="s">
        <v>67</v>
      </c>
      <c r="E32" s="37" t="s">
        <v>62</v>
      </c>
    </row>
    <row r="33" spans="1:16" ht="12.75">
      <c r="A33" s="26" t="s">
        <v>59</v>
      </c>
      <c s="31" t="s">
        <v>47</v>
      </c>
      <c s="31" t="s">
        <v>2463</v>
      </c>
      <c s="26" t="s">
        <v>62</v>
      </c>
      <c s="32" t="s">
        <v>2464</v>
      </c>
      <c s="33" t="s">
        <v>71</v>
      </c>
      <c s="34">
        <v>1</v>
      </c>
      <c s="35">
        <v>0</v>
      </c>
      <c s="35">
        <f>ROUND(ROUND(H33,2)*ROUND(G33,3),2)</f>
      </c>
      <c r="O33">
        <f>(I33*21)/100</f>
      </c>
      <c t="s">
        <v>33</v>
      </c>
    </row>
    <row r="34" spans="1:5" ht="12.75">
      <c r="A34" s="36" t="s">
        <v>65</v>
      </c>
      <c r="E34" s="37" t="s">
        <v>2464</v>
      </c>
    </row>
    <row r="35" spans="1:5" ht="51">
      <c r="A35" s="38" t="s">
        <v>66</v>
      </c>
      <c r="E35" s="44" t="s">
        <v>2453</v>
      </c>
    </row>
    <row r="36" spans="1:5" ht="25.5">
      <c r="A36" t="s">
        <v>67</v>
      </c>
      <c r="E36" s="37" t="s">
        <v>2465</v>
      </c>
    </row>
    <row r="37" spans="1:16" ht="12.75">
      <c r="A37" s="26" t="s">
        <v>59</v>
      </c>
      <c s="31" t="s">
        <v>201</v>
      </c>
      <c s="31" t="s">
        <v>2466</v>
      </c>
      <c s="26" t="s">
        <v>62</v>
      </c>
      <c s="32" t="s">
        <v>2467</v>
      </c>
      <c s="33" t="s">
        <v>81</v>
      </c>
      <c s="34">
        <v>1</v>
      </c>
      <c s="35">
        <v>0</v>
      </c>
      <c s="35">
        <f>ROUND(ROUND(H37,2)*ROUND(G37,3),2)</f>
      </c>
      <c r="O37">
        <f>(I37*21)/100</f>
      </c>
      <c t="s">
        <v>33</v>
      </c>
    </row>
    <row r="38" spans="1:5" ht="12.75">
      <c r="A38" s="36" t="s">
        <v>65</v>
      </c>
      <c r="E38" s="37" t="s">
        <v>2467</v>
      </c>
    </row>
    <row r="39" spans="1:5" ht="51">
      <c r="A39" s="38" t="s">
        <v>66</v>
      </c>
      <c r="E39" s="44" t="s">
        <v>2453</v>
      </c>
    </row>
    <row r="40" spans="1:5" ht="25.5">
      <c r="A40" t="s">
        <v>67</v>
      </c>
      <c r="E40" s="37" t="s">
        <v>2465</v>
      </c>
    </row>
    <row r="41" spans="1:16" ht="12.75">
      <c r="A41" s="26" t="s">
        <v>59</v>
      </c>
      <c s="31" t="s">
        <v>226</v>
      </c>
      <c s="31" t="s">
        <v>2468</v>
      </c>
      <c s="26" t="s">
        <v>62</v>
      </c>
      <c s="32" t="s">
        <v>2469</v>
      </c>
      <c s="33" t="s">
        <v>81</v>
      </c>
      <c s="34">
        <v>2</v>
      </c>
      <c s="35">
        <v>0</v>
      </c>
      <c s="35">
        <f>ROUND(ROUND(H41,2)*ROUND(G41,3),2)</f>
      </c>
      <c r="O41">
        <f>(I41*21)/100</f>
      </c>
      <c t="s">
        <v>33</v>
      </c>
    </row>
    <row r="42" spans="1:5" ht="12.75">
      <c r="A42" s="36" t="s">
        <v>65</v>
      </c>
      <c r="E42" s="37" t="s">
        <v>2469</v>
      </c>
    </row>
    <row r="43" spans="1:5" ht="51">
      <c r="A43" s="38" t="s">
        <v>66</v>
      </c>
      <c r="E43" s="44" t="s">
        <v>2470</v>
      </c>
    </row>
    <row r="44" spans="1:5" ht="25.5">
      <c r="A44" t="s">
        <v>67</v>
      </c>
      <c r="E44" s="37" t="s">
        <v>2465</v>
      </c>
    </row>
    <row r="45" spans="1:18" ht="12.75" customHeight="1">
      <c r="A45" s="6" t="s">
        <v>56</v>
      </c>
      <c s="6"/>
      <c s="41" t="s">
        <v>2471</v>
      </c>
      <c s="6"/>
      <c s="29" t="s">
        <v>2472</v>
      </c>
      <c s="6"/>
      <c s="6"/>
      <c s="6"/>
      <c s="42">
        <f>0+Q45</f>
      </c>
      <c r="O45">
        <f>0+R45</f>
      </c>
      <c r="Q45">
        <f>0+I46+I50+I54+I58+I62+I66+I70+I74+I78+I82+I86+I90+I94+I98</f>
      </c>
      <c>
        <f>0+O46+O50+O54+O58+O62+O66+O70+O74+O78+O82+O86+O90+O94+O98</f>
      </c>
    </row>
    <row r="46" spans="1:16" ht="25.5">
      <c r="A46" s="26" t="s">
        <v>59</v>
      </c>
      <c s="31" t="s">
        <v>50</v>
      </c>
      <c s="31" t="s">
        <v>2473</v>
      </c>
      <c s="26" t="s">
        <v>62</v>
      </c>
      <c s="32" t="s">
        <v>2474</v>
      </c>
      <c s="33" t="s">
        <v>81</v>
      </c>
      <c s="34">
        <v>1</v>
      </c>
      <c s="35">
        <v>0</v>
      </c>
      <c s="35">
        <f>ROUND(ROUND(H46,2)*ROUND(G46,3),2)</f>
      </c>
      <c r="O46">
        <f>(I46*21)/100</f>
      </c>
      <c t="s">
        <v>33</v>
      </c>
    </row>
    <row r="47" spans="1:5" ht="25.5">
      <c r="A47" s="36" t="s">
        <v>65</v>
      </c>
      <c r="E47" s="37" t="s">
        <v>2474</v>
      </c>
    </row>
    <row r="48" spans="1:5" ht="51">
      <c r="A48" s="38" t="s">
        <v>66</v>
      </c>
      <c r="E48" s="44" t="s">
        <v>2453</v>
      </c>
    </row>
    <row r="49" spans="1:5" ht="12.75">
      <c r="A49" t="s">
        <v>67</v>
      </c>
      <c r="E49" s="37" t="s">
        <v>62</v>
      </c>
    </row>
    <row r="50" spans="1:16" ht="12.75">
      <c r="A50" s="26" t="s">
        <v>59</v>
      </c>
      <c s="31" t="s">
        <v>52</v>
      </c>
      <c s="31" t="s">
        <v>2475</v>
      </c>
      <c s="26" t="s">
        <v>62</v>
      </c>
      <c s="32" t="s">
        <v>2476</v>
      </c>
      <c s="33" t="s">
        <v>81</v>
      </c>
      <c s="34">
        <v>2</v>
      </c>
      <c s="35">
        <v>0</v>
      </c>
      <c s="35">
        <f>ROUND(ROUND(H50,2)*ROUND(G50,3),2)</f>
      </c>
      <c r="O50">
        <f>(I50*21)/100</f>
      </c>
      <c t="s">
        <v>33</v>
      </c>
    </row>
    <row r="51" spans="1:5" ht="12.75">
      <c r="A51" s="36" t="s">
        <v>65</v>
      </c>
      <c r="E51" s="37" t="s">
        <v>2476</v>
      </c>
    </row>
    <row r="52" spans="1:5" ht="51">
      <c r="A52" s="38" t="s">
        <v>66</v>
      </c>
      <c r="E52" s="44" t="s">
        <v>2470</v>
      </c>
    </row>
    <row r="53" spans="1:5" ht="12.75">
      <c r="A53" t="s">
        <v>67</v>
      </c>
      <c r="E53" s="37" t="s">
        <v>62</v>
      </c>
    </row>
    <row r="54" spans="1:16" ht="12.75">
      <c r="A54" s="26" t="s">
        <v>59</v>
      </c>
      <c s="31" t="s">
        <v>231</v>
      </c>
      <c s="31" t="s">
        <v>2477</v>
      </c>
      <c s="26" t="s">
        <v>62</v>
      </c>
      <c s="32" t="s">
        <v>2478</v>
      </c>
      <c s="33" t="s">
        <v>81</v>
      </c>
      <c s="34">
        <v>1</v>
      </c>
      <c s="35">
        <v>0</v>
      </c>
      <c s="35">
        <f>ROUND(ROUND(H54,2)*ROUND(G54,3),2)</f>
      </c>
      <c r="O54">
        <f>(I54*21)/100</f>
      </c>
      <c t="s">
        <v>33</v>
      </c>
    </row>
    <row r="55" spans="1:5" ht="12.75">
      <c r="A55" s="36" t="s">
        <v>65</v>
      </c>
      <c r="E55" s="37" t="s">
        <v>2478</v>
      </c>
    </row>
    <row r="56" spans="1:5" ht="51">
      <c r="A56" s="38" t="s">
        <v>66</v>
      </c>
      <c r="E56" s="44" t="s">
        <v>2453</v>
      </c>
    </row>
    <row r="57" spans="1:5" ht="12.75">
      <c r="A57" t="s">
        <v>67</v>
      </c>
      <c r="E57" s="37" t="s">
        <v>62</v>
      </c>
    </row>
    <row r="58" spans="1:16" ht="12.75">
      <c r="A58" s="26" t="s">
        <v>59</v>
      </c>
      <c s="31" t="s">
        <v>234</v>
      </c>
      <c s="31" t="s">
        <v>2479</v>
      </c>
      <c s="26" t="s">
        <v>62</v>
      </c>
      <c s="32" t="s">
        <v>2480</v>
      </c>
      <c s="33" t="s">
        <v>81</v>
      </c>
      <c s="34">
        <v>1</v>
      </c>
      <c s="35">
        <v>0</v>
      </c>
      <c s="35">
        <f>ROUND(ROUND(H58,2)*ROUND(G58,3),2)</f>
      </c>
      <c r="O58">
        <f>(I58*21)/100</f>
      </c>
      <c t="s">
        <v>33</v>
      </c>
    </row>
    <row r="59" spans="1:5" ht="12.75">
      <c r="A59" s="36" t="s">
        <v>65</v>
      </c>
      <c r="E59" s="37" t="s">
        <v>2480</v>
      </c>
    </row>
    <row r="60" spans="1:5" ht="51">
      <c r="A60" s="38" t="s">
        <v>66</v>
      </c>
      <c r="E60" s="44" t="s">
        <v>2453</v>
      </c>
    </row>
    <row r="61" spans="1:5" ht="12.75">
      <c r="A61" t="s">
        <v>67</v>
      </c>
      <c r="E61" s="37" t="s">
        <v>62</v>
      </c>
    </row>
    <row r="62" spans="1:16" ht="12.75">
      <c r="A62" s="26" t="s">
        <v>59</v>
      </c>
      <c s="31" t="s">
        <v>237</v>
      </c>
      <c s="31" t="s">
        <v>2481</v>
      </c>
      <c s="26" t="s">
        <v>62</v>
      </c>
      <c s="32" t="s">
        <v>2482</v>
      </c>
      <c s="33" t="s">
        <v>81</v>
      </c>
      <c s="34">
        <v>1</v>
      </c>
      <c s="35">
        <v>0</v>
      </c>
      <c s="35">
        <f>ROUND(ROUND(H62,2)*ROUND(G62,3),2)</f>
      </c>
      <c r="O62">
        <f>(I62*21)/100</f>
      </c>
      <c t="s">
        <v>33</v>
      </c>
    </row>
    <row r="63" spans="1:5" ht="12.75">
      <c r="A63" s="36" t="s">
        <v>65</v>
      </c>
      <c r="E63" s="37" t="s">
        <v>2482</v>
      </c>
    </row>
    <row r="64" spans="1:5" ht="51">
      <c r="A64" s="38" t="s">
        <v>66</v>
      </c>
      <c r="E64" s="44" t="s">
        <v>2453</v>
      </c>
    </row>
    <row r="65" spans="1:5" ht="12.75">
      <c r="A65" t="s">
        <v>67</v>
      </c>
      <c r="E65" s="37" t="s">
        <v>62</v>
      </c>
    </row>
    <row r="66" spans="1:16" ht="12.75">
      <c r="A66" s="26" t="s">
        <v>59</v>
      </c>
      <c s="31" t="s">
        <v>240</v>
      </c>
      <c s="31" t="s">
        <v>2483</v>
      </c>
      <c s="26" t="s">
        <v>62</v>
      </c>
      <c s="32" t="s">
        <v>2484</v>
      </c>
      <c s="33" t="s">
        <v>81</v>
      </c>
      <c s="34">
        <v>1</v>
      </c>
      <c s="35">
        <v>0</v>
      </c>
      <c s="35">
        <f>ROUND(ROUND(H66,2)*ROUND(G66,3),2)</f>
      </c>
      <c r="O66">
        <f>(I66*21)/100</f>
      </c>
      <c t="s">
        <v>33</v>
      </c>
    </row>
    <row r="67" spans="1:5" ht="12.75">
      <c r="A67" s="36" t="s">
        <v>65</v>
      </c>
      <c r="E67" s="37" t="s">
        <v>2484</v>
      </c>
    </row>
    <row r="68" spans="1:5" ht="51">
      <c r="A68" s="38" t="s">
        <v>66</v>
      </c>
      <c r="E68" s="44" t="s">
        <v>2453</v>
      </c>
    </row>
    <row r="69" spans="1:5" ht="12.75">
      <c r="A69" t="s">
        <v>67</v>
      </c>
      <c r="E69" s="37" t="s">
        <v>62</v>
      </c>
    </row>
    <row r="70" spans="1:16" ht="25.5">
      <c r="A70" s="26" t="s">
        <v>59</v>
      </c>
      <c s="31" t="s">
        <v>243</v>
      </c>
      <c s="31" t="s">
        <v>2485</v>
      </c>
      <c s="26" t="s">
        <v>62</v>
      </c>
      <c s="32" t="s">
        <v>2486</v>
      </c>
      <c s="33" t="s">
        <v>81</v>
      </c>
      <c s="34">
        <v>4</v>
      </c>
      <c s="35">
        <v>0</v>
      </c>
      <c s="35">
        <f>ROUND(ROUND(H70,2)*ROUND(G70,3),2)</f>
      </c>
      <c r="O70">
        <f>(I70*21)/100</f>
      </c>
      <c t="s">
        <v>33</v>
      </c>
    </row>
    <row r="71" spans="1:5" ht="25.5">
      <c r="A71" s="36" t="s">
        <v>65</v>
      </c>
      <c r="E71" s="37" t="s">
        <v>2486</v>
      </c>
    </row>
    <row r="72" spans="1:5" ht="51">
      <c r="A72" s="38" t="s">
        <v>66</v>
      </c>
      <c r="E72" s="44" t="s">
        <v>2487</v>
      </c>
    </row>
    <row r="73" spans="1:5" ht="12.75">
      <c r="A73" t="s">
        <v>67</v>
      </c>
      <c r="E73" s="37" t="s">
        <v>62</v>
      </c>
    </row>
    <row r="74" spans="1:16" ht="12.75">
      <c r="A74" s="26" t="s">
        <v>59</v>
      </c>
      <c s="31" t="s">
        <v>246</v>
      </c>
      <c s="31" t="s">
        <v>2488</v>
      </c>
      <c s="26" t="s">
        <v>62</v>
      </c>
      <c s="32" t="s">
        <v>2489</v>
      </c>
      <c s="33" t="s">
        <v>81</v>
      </c>
      <c s="34">
        <v>1</v>
      </c>
      <c s="35">
        <v>0</v>
      </c>
      <c s="35">
        <f>ROUND(ROUND(H74,2)*ROUND(G74,3),2)</f>
      </c>
      <c r="O74">
        <f>(I74*21)/100</f>
      </c>
      <c t="s">
        <v>33</v>
      </c>
    </row>
    <row r="75" spans="1:5" ht="12.75">
      <c r="A75" s="36" t="s">
        <v>65</v>
      </c>
      <c r="E75" s="37" t="s">
        <v>2489</v>
      </c>
    </row>
    <row r="76" spans="1:5" ht="51">
      <c r="A76" s="38" t="s">
        <v>66</v>
      </c>
      <c r="E76" s="44" t="s">
        <v>2453</v>
      </c>
    </row>
    <row r="77" spans="1:5" ht="12.75">
      <c r="A77" t="s">
        <v>67</v>
      </c>
      <c r="E77" s="37" t="s">
        <v>62</v>
      </c>
    </row>
    <row r="78" spans="1:16" ht="12.75">
      <c r="A78" s="26" t="s">
        <v>59</v>
      </c>
      <c s="31" t="s">
        <v>60</v>
      </c>
      <c s="31" t="s">
        <v>2490</v>
      </c>
      <c s="26" t="s">
        <v>62</v>
      </c>
      <c s="32" t="s">
        <v>2491</v>
      </c>
      <c s="33" t="s">
        <v>81</v>
      </c>
      <c s="34">
        <v>1</v>
      </c>
      <c s="35">
        <v>0</v>
      </c>
      <c s="35">
        <f>ROUND(ROUND(H78,2)*ROUND(G78,3),2)</f>
      </c>
      <c r="O78">
        <f>(I78*21)/100</f>
      </c>
      <c t="s">
        <v>33</v>
      </c>
    </row>
    <row r="79" spans="1:5" ht="12.75">
      <c r="A79" s="36" t="s">
        <v>65</v>
      </c>
      <c r="E79" s="37" t="s">
        <v>2491</v>
      </c>
    </row>
    <row r="80" spans="1:5" ht="51">
      <c r="A80" s="38" t="s">
        <v>66</v>
      </c>
      <c r="E80" s="44" t="s">
        <v>2453</v>
      </c>
    </row>
    <row r="81" spans="1:5" ht="12.75">
      <c r="A81" t="s">
        <v>67</v>
      </c>
      <c r="E81" s="37" t="s">
        <v>62</v>
      </c>
    </row>
    <row r="82" spans="1:16" ht="12.75">
      <c r="A82" s="26" t="s">
        <v>59</v>
      </c>
      <c s="31" t="s">
        <v>68</v>
      </c>
      <c s="31" t="s">
        <v>2492</v>
      </c>
      <c s="26" t="s">
        <v>62</v>
      </c>
      <c s="32" t="s">
        <v>2493</v>
      </c>
      <c s="33" t="s">
        <v>81</v>
      </c>
      <c s="34">
        <v>1</v>
      </c>
      <c s="35">
        <v>0</v>
      </c>
      <c s="35">
        <f>ROUND(ROUND(H82,2)*ROUND(G82,3),2)</f>
      </c>
      <c r="O82">
        <f>(I82*21)/100</f>
      </c>
      <c t="s">
        <v>33</v>
      </c>
    </row>
    <row r="83" spans="1:5" ht="12.75">
      <c r="A83" s="36" t="s">
        <v>65</v>
      </c>
      <c r="E83" s="37" t="s">
        <v>2493</v>
      </c>
    </row>
    <row r="84" spans="1:5" ht="51">
      <c r="A84" s="38" t="s">
        <v>66</v>
      </c>
      <c r="E84" s="44" t="s">
        <v>2453</v>
      </c>
    </row>
    <row r="85" spans="1:5" ht="12.75">
      <c r="A85" t="s">
        <v>67</v>
      </c>
      <c r="E85" s="37" t="s">
        <v>62</v>
      </c>
    </row>
    <row r="86" spans="1:16" ht="25.5">
      <c r="A86" s="26" t="s">
        <v>59</v>
      </c>
      <c s="31" t="s">
        <v>72</v>
      </c>
      <c s="31" t="s">
        <v>2494</v>
      </c>
      <c s="26" t="s">
        <v>62</v>
      </c>
      <c s="32" t="s">
        <v>2495</v>
      </c>
      <c s="33" t="s">
        <v>225</v>
      </c>
      <c s="34">
        <v>1</v>
      </c>
      <c s="35">
        <v>0</v>
      </c>
      <c s="35">
        <f>ROUND(ROUND(H86,2)*ROUND(G86,3),2)</f>
      </c>
      <c r="O86">
        <f>(I86*21)/100</f>
      </c>
      <c t="s">
        <v>33</v>
      </c>
    </row>
    <row r="87" spans="1:5" ht="25.5">
      <c r="A87" s="36" t="s">
        <v>65</v>
      </c>
      <c r="E87" s="37" t="s">
        <v>2495</v>
      </c>
    </row>
    <row r="88" spans="1:5" ht="51">
      <c r="A88" s="38" t="s">
        <v>66</v>
      </c>
      <c r="E88" s="44" t="s">
        <v>2496</v>
      </c>
    </row>
    <row r="89" spans="1:5" ht="12.75">
      <c r="A89" t="s">
        <v>67</v>
      </c>
      <c r="E89" s="37" t="s">
        <v>62</v>
      </c>
    </row>
    <row r="90" spans="1:16" ht="12.75">
      <c r="A90" s="26" t="s">
        <v>59</v>
      </c>
      <c s="31" t="s">
        <v>75</v>
      </c>
      <c s="31" t="s">
        <v>2497</v>
      </c>
      <c s="26" t="s">
        <v>62</v>
      </c>
      <c s="32" t="s">
        <v>2498</v>
      </c>
      <c s="33" t="s">
        <v>71</v>
      </c>
      <c s="34">
        <v>6</v>
      </c>
      <c s="35">
        <v>0</v>
      </c>
      <c s="35">
        <f>ROUND(ROUND(H90,2)*ROUND(G90,3),2)</f>
      </c>
      <c r="O90">
        <f>(I90*21)/100</f>
      </c>
      <c t="s">
        <v>33</v>
      </c>
    </row>
    <row r="91" spans="1:5" ht="12.75">
      <c r="A91" s="36" t="s">
        <v>65</v>
      </c>
      <c r="E91" s="37" t="s">
        <v>2498</v>
      </c>
    </row>
    <row r="92" spans="1:5" ht="51">
      <c r="A92" s="38" t="s">
        <v>66</v>
      </c>
      <c r="E92" s="44" t="s">
        <v>2499</v>
      </c>
    </row>
    <row r="93" spans="1:5" ht="12.75">
      <c r="A93" t="s">
        <v>67</v>
      </c>
      <c r="E93" s="37" t="s">
        <v>62</v>
      </c>
    </row>
    <row r="94" spans="1:16" ht="12.75">
      <c r="A94" s="26" t="s">
        <v>59</v>
      </c>
      <c s="31" t="s">
        <v>78</v>
      </c>
      <c s="31" t="s">
        <v>2500</v>
      </c>
      <c s="26" t="s">
        <v>62</v>
      </c>
      <c s="32" t="s">
        <v>2501</v>
      </c>
      <c s="33" t="s">
        <v>71</v>
      </c>
      <c s="34">
        <v>1</v>
      </c>
      <c s="35">
        <v>0</v>
      </c>
      <c s="35">
        <f>ROUND(ROUND(H94,2)*ROUND(G94,3),2)</f>
      </c>
      <c r="O94">
        <f>(I94*21)/100</f>
      </c>
      <c t="s">
        <v>33</v>
      </c>
    </row>
    <row r="95" spans="1:5" ht="12.75">
      <c r="A95" s="36" t="s">
        <v>65</v>
      </c>
      <c r="E95" s="37" t="s">
        <v>2501</v>
      </c>
    </row>
    <row r="96" spans="1:5" ht="51">
      <c r="A96" s="38" t="s">
        <v>66</v>
      </c>
      <c r="E96" s="44" t="s">
        <v>2496</v>
      </c>
    </row>
    <row r="97" spans="1:5" ht="12.75">
      <c r="A97" t="s">
        <v>67</v>
      </c>
      <c r="E97" s="37" t="s">
        <v>62</v>
      </c>
    </row>
    <row r="98" spans="1:16" ht="25.5">
      <c r="A98" s="26" t="s">
        <v>59</v>
      </c>
      <c s="31" t="s">
        <v>82</v>
      </c>
      <c s="31" t="s">
        <v>2502</v>
      </c>
      <c s="26" t="s">
        <v>62</v>
      </c>
      <c s="32" t="s">
        <v>2503</v>
      </c>
      <c s="33" t="s">
        <v>934</v>
      </c>
      <c s="34">
        <v>1</v>
      </c>
      <c s="35">
        <v>0</v>
      </c>
      <c s="35">
        <f>ROUND(ROUND(H98,2)*ROUND(G98,3),2)</f>
      </c>
      <c r="O98">
        <f>(I98*21)/100</f>
      </c>
      <c t="s">
        <v>33</v>
      </c>
    </row>
    <row r="99" spans="1:5" ht="51">
      <c r="A99" s="36" t="s">
        <v>65</v>
      </c>
      <c r="E99" s="37" t="s">
        <v>2504</v>
      </c>
    </row>
    <row r="100" spans="1:5" ht="51">
      <c r="A100" s="38" t="s">
        <v>66</v>
      </c>
      <c r="E100" s="44" t="s">
        <v>2453</v>
      </c>
    </row>
    <row r="101" spans="1:5" ht="25.5">
      <c r="A101" t="s">
        <v>67</v>
      </c>
      <c r="E101" s="37" t="s">
        <v>2465</v>
      </c>
    </row>
    <row r="102" spans="1:18" ht="12.75" customHeight="1">
      <c r="A102" s="6" t="s">
        <v>56</v>
      </c>
      <c s="6"/>
      <c s="41" t="s">
        <v>2505</v>
      </c>
      <c s="6"/>
      <c s="29" t="s">
        <v>2506</v>
      </c>
      <c s="6"/>
      <c s="6"/>
      <c s="6"/>
      <c s="42">
        <f>0+Q102</f>
      </c>
      <c r="O102">
        <f>0+R102</f>
      </c>
      <c r="Q102">
        <f>0+I103+I107</f>
      </c>
      <c>
        <f>0+O103+O107</f>
      </c>
    </row>
    <row r="103" spans="1:16" ht="25.5">
      <c r="A103" s="26" t="s">
        <v>59</v>
      </c>
      <c s="31" t="s">
        <v>85</v>
      </c>
      <c s="31" t="s">
        <v>2507</v>
      </c>
      <c s="26" t="s">
        <v>62</v>
      </c>
      <c s="32" t="s">
        <v>2508</v>
      </c>
      <c s="33" t="s">
        <v>81</v>
      </c>
      <c s="34">
        <v>1</v>
      </c>
      <c s="35">
        <v>0</v>
      </c>
      <c s="35">
        <f>ROUND(ROUND(H103,2)*ROUND(G103,3),2)</f>
      </c>
      <c r="O103">
        <f>(I103*21)/100</f>
      </c>
      <c t="s">
        <v>33</v>
      </c>
    </row>
    <row r="104" spans="1:5" ht="25.5">
      <c r="A104" s="36" t="s">
        <v>65</v>
      </c>
      <c r="E104" s="37" t="s">
        <v>2508</v>
      </c>
    </row>
    <row r="105" spans="1:5" ht="51">
      <c r="A105" s="38" t="s">
        <v>66</v>
      </c>
      <c r="E105" s="44" t="s">
        <v>2453</v>
      </c>
    </row>
    <row r="106" spans="1:5" ht="25.5">
      <c r="A106" t="s">
        <v>67</v>
      </c>
      <c r="E106" s="37" t="s">
        <v>2465</v>
      </c>
    </row>
    <row r="107" spans="1:16" ht="12.75">
      <c r="A107" s="26" t="s">
        <v>59</v>
      </c>
      <c s="31" t="s">
        <v>88</v>
      </c>
      <c s="31" t="s">
        <v>2509</v>
      </c>
      <c s="26" t="s">
        <v>62</v>
      </c>
      <c s="32" t="s">
        <v>2510</v>
      </c>
      <c s="33" t="s">
        <v>81</v>
      </c>
      <c s="34">
        <v>1</v>
      </c>
      <c s="35">
        <v>0</v>
      </c>
      <c s="35">
        <f>ROUND(ROUND(H107,2)*ROUND(G107,3),2)</f>
      </c>
      <c r="O107">
        <f>(I107*21)/100</f>
      </c>
      <c t="s">
        <v>33</v>
      </c>
    </row>
    <row r="108" spans="1:5" ht="12.75">
      <c r="A108" s="36" t="s">
        <v>65</v>
      </c>
      <c r="E108" s="37" t="s">
        <v>2510</v>
      </c>
    </row>
    <row r="109" spans="1:5" ht="51">
      <c r="A109" s="38" t="s">
        <v>66</v>
      </c>
      <c r="E109" s="44" t="s">
        <v>2453</v>
      </c>
    </row>
    <row r="110" spans="1:5" ht="25.5">
      <c r="A110" t="s">
        <v>67</v>
      </c>
      <c r="E110" s="37" t="s">
        <v>2465</v>
      </c>
    </row>
    <row r="111" spans="1:18" ht="12.75" customHeight="1">
      <c r="A111" s="6" t="s">
        <v>56</v>
      </c>
      <c s="6"/>
      <c s="41" t="s">
        <v>2511</v>
      </c>
      <c s="6"/>
      <c s="29" t="s">
        <v>2512</v>
      </c>
      <c s="6"/>
      <c s="6"/>
      <c s="6"/>
      <c s="42">
        <f>0+Q111</f>
      </c>
      <c r="O111">
        <f>0+R111</f>
      </c>
      <c r="Q111">
        <f>0+I112+I116+I120+I124+I128+I132+I136+I140+I144+I148+I152+I156+I160+I164+I168+I172</f>
      </c>
      <c>
        <f>0+O112+O116+O120+O124+O128+O132+O136+O140+O144+O148+O152+O156+O160+O164+O168+O172</f>
      </c>
    </row>
    <row r="112" spans="1:16" ht="12.75">
      <c r="A112" s="26" t="s">
        <v>59</v>
      </c>
      <c s="31" t="s">
        <v>91</v>
      </c>
      <c s="31" t="s">
        <v>2513</v>
      </c>
      <c s="26" t="s">
        <v>62</v>
      </c>
      <c s="32" t="s">
        <v>2514</v>
      </c>
      <c s="33" t="s">
        <v>81</v>
      </c>
      <c s="34">
        <v>1</v>
      </c>
      <c s="35">
        <v>0</v>
      </c>
      <c s="35">
        <f>ROUND(ROUND(H112,2)*ROUND(G112,3),2)</f>
      </c>
      <c r="O112">
        <f>(I112*21)/100</f>
      </c>
      <c t="s">
        <v>33</v>
      </c>
    </row>
    <row r="113" spans="1:5" ht="12.75">
      <c r="A113" s="36" t="s">
        <v>65</v>
      </c>
      <c r="E113" s="37" t="s">
        <v>2514</v>
      </c>
    </row>
    <row r="114" spans="1:5" ht="51">
      <c r="A114" s="38" t="s">
        <v>66</v>
      </c>
      <c r="E114" s="44" t="s">
        <v>2453</v>
      </c>
    </row>
    <row r="115" spans="1:5" ht="12.75">
      <c r="A115" t="s">
        <v>67</v>
      </c>
      <c r="E115" s="37" t="s">
        <v>62</v>
      </c>
    </row>
    <row r="116" spans="1:16" ht="12.75">
      <c r="A116" s="26" t="s">
        <v>59</v>
      </c>
      <c s="31" t="s">
        <v>94</v>
      </c>
      <c s="31" t="s">
        <v>2515</v>
      </c>
      <c s="26" t="s">
        <v>62</v>
      </c>
      <c s="32" t="s">
        <v>2455</v>
      </c>
      <c s="33" t="s">
        <v>81</v>
      </c>
      <c s="34">
        <v>1</v>
      </c>
      <c s="35">
        <v>0</v>
      </c>
      <c s="35">
        <f>ROUND(ROUND(H116,2)*ROUND(G116,3),2)</f>
      </c>
      <c r="O116">
        <f>(I116*21)/100</f>
      </c>
      <c t="s">
        <v>33</v>
      </c>
    </row>
    <row r="117" spans="1:5" ht="12.75">
      <c r="A117" s="36" t="s">
        <v>65</v>
      </c>
      <c r="E117" s="37" t="s">
        <v>2455</v>
      </c>
    </row>
    <row r="118" spans="1:5" ht="51">
      <c r="A118" s="38" t="s">
        <v>66</v>
      </c>
      <c r="E118" s="44" t="s">
        <v>2453</v>
      </c>
    </row>
    <row r="119" spans="1:5" ht="12.75">
      <c r="A119" t="s">
        <v>67</v>
      </c>
      <c r="E119" s="37" t="s">
        <v>62</v>
      </c>
    </row>
    <row r="120" spans="1:16" ht="12.75">
      <c r="A120" s="26" t="s">
        <v>59</v>
      </c>
      <c s="31" t="s">
        <v>97</v>
      </c>
      <c s="31" t="s">
        <v>2516</v>
      </c>
      <c s="26" t="s">
        <v>62</v>
      </c>
      <c s="32" t="s">
        <v>2457</v>
      </c>
      <c s="33" t="s">
        <v>934</v>
      </c>
      <c s="34">
        <v>1</v>
      </c>
      <c s="35">
        <v>0</v>
      </c>
      <c s="35">
        <f>ROUND(ROUND(H120,2)*ROUND(G120,3),2)</f>
      </c>
      <c r="O120">
        <f>(I120*21)/100</f>
      </c>
      <c t="s">
        <v>33</v>
      </c>
    </row>
    <row r="121" spans="1:5" ht="12.75">
      <c r="A121" s="36" t="s">
        <v>65</v>
      </c>
      <c r="E121" s="37" t="s">
        <v>2457</v>
      </c>
    </row>
    <row r="122" spans="1:5" ht="51">
      <c r="A122" s="38" t="s">
        <v>66</v>
      </c>
      <c r="E122" s="44" t="s">
        <v>2453</v>
      </c>
    </row>
    <row r="123" spans="1:5" ht="12.75">
      <c r="A123" t="s">
        <v>67</v>
      </c>
      <c r="E123" s="37" t="s">
        <v>62</v>
      </c>
    </row>
    <row r="124" spans="1:16" ht="12.75">
      <c r="A124" s="26" t="s">
        <v>59</v>
      </c>
      <c s="31" t="s">
        <v>100</v>
      </c>
      <c s="31" t="s">
        <v>2517</v>
      </c>
      <c s="26" t="s">
        <v>62</v>
      </c>
      <c s="32" t="s">
        <v>2459</v>
      </c>
      <c s="33" t="s">
        <v>934</v>
      </c>
      <c s="34">
        <v>1</v>
      </c>
      <c s="35">
        <v>0</v>
      </c>
      <c s="35">
        <f>ROUND(ROUND(H124,2)*ROUND(G124,3),2)</f>
      </c>
      <c r="O124">
        <f>(I124*21)/100</f>
      </c>
      <c t="s">
        <v>33</v>
      </c>
    </row>
    <row r="125" spans="1:5" ht="12.75">
      <c r="A125" s="36" t="s">
        <v>65</v>
      </c>
      <c r="E125" s="37" t="s">
        <v>2459</v>
      </c>
    </row>
    <row r="126" spans="1:5" ht="51">
      <c r="A126" s="38" t="s">
        <v>66</v>
      </c>
      <c r="E126" s="44" t="s">
        <v>2453</v>
      </c>
    </row>
    <row r="127" spans="1:5" ht="12.75">
      <c r="A127" t="s">
        <v>67</v>
      </c>
      <c r="E127" s="37" t="s">
        <v>62</v>
      </c>
    </row>
    <row r="128" spans="1:16" ht="12.75">
      <c r="A128" s="26" t="s">
        <v>59</v>
      </c>
      <c s="31" t="s">
        <v>103</v>
      </c>
      <c s="31" t="s">
        <v>2518</v>
      </c>
      <c s="26" t="s">
        <v>62</v>
      </c>
      <c s="32" t="s">
        <v>2519</v>
      </c>
      <c s="33" t="s">
        <v>71</v>
      </c>
      <c s="34">
        <v>4</v>
      </c>
      <c s="35">
        <v>0</v>
      </c>
      <c s="35">
        <f>ROUND(ROUND(H128,2)*ROUND(G128,3),2)</f>
      </c>
      <c r="O128">
        <f>(I128*21)/100</f>
      </c>
      <c t="s">
        <v>33</v>
      </c>
    </row>
    <row r="129" spans="1:5" ht="12.75">
      <c r="A129" s="36" t="s">
        <v>65</v>
      </c>
      <c r="E129" s="37" t="s">
        <v>2519</v>
      </c>
    </row>
    <row r="130" spans="1:5" ht="51">
      <c r="A130" s="38" t="s">
        <v>66</v>
      </c>
      <c r="E130" s="44" t="s">
        <v>2520</v>
      </c>
    </row>
    <row r="131" spans="1:5" ht="12.75">
      <c r="A131" t="s">
        <v>67</v>
      </c>
      <c r="E131" s="37" t="s">
        <v>62</v>
      </c>
    </row>
    <row r="132" spans="1:16" ht="12.75">
      <c r="A132" s="26" t="s">
        <v>59</v>
      </c>
      <c s="31" t="s">
        <v>107</v>
      </c>
      <c s="31" t="s">
        <v>2521</v>
      </c>
      <c s="26" t="s">
        <v>62</v>
      </c>
      <c s="32" t="s">
        <v>2464</v>
      </c>
      <c s="33" t="s">
        <v>71</v>
      </c>
      <c s="34">
        <v>3</v>
      </c>
      <c s="35">
        <v>0</v>
      </c>
      <c s="35">
        <f>ROUND(ROUND(H132,2)*ROUND(G132,3),2)</f>
      </c>
      <c r="O132">
        <f>(I132*21)/100</f>
      </c>
      <c t="s">
        <v>33</v>
      </c>
    </row>
    <row r="133" spans="1:5" ht="12.75">
      <c r="A133" s="36" t="s">
        <v>65</v>
      </c>
      <c r="E133" s="37" t="s">
        <v>2464</v>
      </c>
    </row>
    <row r="134" spans="1:5" ht="51">
      <c r="A134" s="38" t="s">
        <v>66</v>
      </c>
      <c r="E134" s="44" t="s">
        <v>2522</v>
      </c>
    </row>
    <row r="135" spans="1:5" ht="12.75">
      <c r="A135" t="s">
        <v>67</v>
      </c>
      <c r="E135" s="37" t="s">
        <v>62</v>
      </c>
    </row>
    <row r="136" spans="1:16" ht="12.75">
      <c r="A136" s="26" t="s">
        <v>59</v>
      </c>
      <c s="31" t="s">
        <v>110</v>
      </c>
      <c s="31" t="s">
        <v>2523</v>
      </c>
      <c s="26" t="s">
        <v>62</v>
      </c>
      <c s="32" t="s">
        <v>2524</v>
      </c>
      <c s="33" t="s">
        <v>81</v>
      </c>
      <c s="34">
        <v>1</v>
      </c>
      <c s="35">
        <v>0</v>
      </c>
      <c s="35">
        <f>ROUND(ROUND(H136,2)*ROUND(G136,3),2)</f>
      </c>
      <c r="O136">
        <f>(I136*21)/100</f>
      </c>
      <c t="s">
        <v>33</v>
      </c>
    </row>
    <row r="137" spans="1:5" ht="12.75">
      <c r="A137" s="36" t="s">
        <v>65</v>
      </c>
      <c r="E137" s="37" t="s">
        <v>2524</v>
      </c>
    </row>
    <row r="138" spans="1:5" ht="51">
      <c r="A138" s="38" t="s">
        <v>66</v>
      </c>
      <c r="E138" s="44" t="s">
        <v>2453</v>
      </c>
    </row>
    <row r="139" spans="1:5" ht="12.75">
      <c r="A139" t="s">
        <v>67</v>
      </c>
      <c r="E139" s="37" t="s">
        <v>62</v>
      </c>
    </row>
    <row r="140" spans="1:16" ht="25.5">
      <c r="A140" s="26" t="s">
        <v>59</v>
      </c>
      <c s="31" t="s">
        <v>113</v>
      </c>
      <c s="31" t="s">
        <v>2525</v>
      </c>
      <c s="26" t="s">
        <v>62</v>
      </c>
      <c s="32" t="s">
        <v>2526</v>
      </c>
      <c s="33" t="s">
        <v>81</v>
      </c>
      <c s="34">
        <v>1</v>
      </c>
      <c s="35">
        <v>0</v>
      </c>
      <c s="35">
        <f>ROUND(ROUND(H140,2)*ROUND(G140,3),2)</f>
      </c>
      <c r="O140">
        <f>(I140*21)/100</f>
      </c>
      <c t="s">
        <v>33</v>
      </c>
    </row>
    <row r="141" spans="1:5" ht="25.5">
      <c r="A141" s="36" t="s">
        <v>65</v>
      </c>
      <c r="E141" s="37" t="s">
        <v>2526</v>
      </c>
    </row>
    <row r="142" spans="1:5" ht="51">
      <c r="A142" s="38" t="s">
        <v>66</v>
      </c>
      <c r="E142" s="44" t="s">
        <v>2453</v>
      </c>
    </row>
    <row r="143" spans="1:5" ht="12.75">
      <c r="A143" t="s">
        <v>67</v>
      </c>
      <c r="E143" s="37" t="s">
        <v>62</v>
      </c>
    </row>
    <row r="144" spans="1:16" ht="12.75">
      <c r="A144" s="26" t="s">
        <v>59</v>
      </c>
      <c s="31" t="s">
        <v>116</v>
      </c>
      <c s="31" t="s">
        <v>2527</v>
      </c>
      <c s="26" t="s">
        <v>62</v>
      </c>
      <c s="32" t="s">
        <v>2528</v>
      </c>
      <c s="33" t="s">
        <v>81</v>
      </c>
      <c s="34">
        <v>1</v>
      </c>
      <c s="35">
        <v>0</v>
      </c>
      <c s="35">
        <f>ROUND(ROUND(H144,2)*ROUND(G144,3),2)</f>
      </c>
      <c r="O144">
        <f>(I144*21)/100</f>
      </c>
      <c t="s">
        <v>33</v>
      </c>
    </row>
    <row r="145" spans="1:5" ht="12.75">
      <c r="A145" s="36" t="s">
        <v>65</v>
      </c>
      <c r="E145" s="37" t="s">
        <v>2528</v>
      </c>
    </row>
    <row r="146" spans="1:5" ht="51">
      <c r="A146" s="38" t="s">
        <v>66</v>
      </c>
      <c r="E146" s="44" t="s">
        <v>2453</v>
      </c>
    </row>
    <row r="147" spans="1:5" ht="12.75">
      <c r="A147" t="s">
        <v>67</v>
      </c>
      <c r="E147" s="37" t="s">
        <v>62</v>
      </c>
    </row>
    <row r="148" spans="1:16" ht="12.75">
      <c r="A148" s="26" t="s">
        <v>59</v>
      </c>
      <c s="31" t="s">
        <v>119</v>
      </c>
      <c s="31" t="s">
        <v>2529</v>
      </c>
      <c s="26" t="s">
        <v>62</v>
      </c>
      <c s="32" t="s">
        <v>2530</v>
      </c>
      <c s="33" t="s">
        <v>81</v>
      </c>
      <c s="34">
        <v>2</v>
      </c>
      <c s="35">
        <v>0</v>
      </c>
      <c s="35">
        <f>ROUND(ROUND(H148,2)*ROUND(G148,3),2)</f>
      </c>
      <c r="O148">
        <f>(I148*21)/100</f>
      </c>
      <c t="s">
        <v>33</v>
      </c>
    </row>
    <row r="149" spans="1:5" ht="12.75">
      <c r="A149" s="36" t="s">
        <v>65</v>
      </c>
      <c r="E149" s="37" t="s">
        <v>2530</v>
      </c>
    </row>
    <row r="150" spans="1:5" ht="51">
      <c r="A150" s="38" t="s">
        <v>66</v>
      </c>
      <c r="E150" s="44" t="s">
        <v>2470</v>
      </c>
    </row>
    <row r="151" spans="1:5" ht="12.75">
      <c r="A151" t="s">
        <v>67</v>
      </c>
      <c r="E151" s="37" t="s">
        <v>62</v>
      </c>
    </row>
    <row r="152" spans="1:16" ht="12.75">
      <c r="A152" s="26" t="s">
        <v>59</v>
      </c>
      <c s="31" t="s">
        <v>122</v>
      </c>
      <c s="31" t="s">
        <v>2531</v>
      </c>
      <c s="26" t="s">
        <v>62</v>
      </c>
      <c s="32" t="s">
        <v>2532</v>
      </c>
      <c s="33" t="s">
        <v>81</v>
      </c>
      <c s="34">
        <v>1</v>
      </c>
      <c s="35">
        <v>0</v>
      </c>
      <c s="35">
        <f>ROUND(ROUND(H152,2)*ROUND(G152,3),2)</f>
      </c>
      <c r="O152">
        <f>(I152*21)/100</f>
      </c>
      <c t="s">
        <v>33</v>
      </c>
    </row>
    <row r="153" spans="1:5" ht="12.75">
      <c r="A153" s="36" t="s">
        <v>65</v>
      </c>
      <c r="E153" s="37" t="s">
        <v>2532</v>
      </c>
    </row>
    <row r="154" spans="1:5" ht="51">
      <c r="A154" s="38" t="s">
        <v>66</v>
      </c>
      <c r="E154" s="44" t="s">
        <v>2453</v>
      </c>
    </row>
    <row r="155" spans="1:5" ht="12.75">
      <c r="A155" t="s">
        <v>67</v>
      </c>
      <c r="E155" s="37" t="s">
        <v>62</v>
      </c>
    </row>
    <row r="156" spans="1:16" ht="12.75">
      <c r="A156" s="26" t="s">
        <v>59</v>
      </c>
      <c s="31" t="s">
        <v>125</v>
      </c>
      <c s="31" t="s">
        <v>2533</v>
      </c>
      <c s="26" t="s">
        <v>62</v>
      </c>
      <c s="32" t="s">
        <v>2534</v>
      </c>
      <c s="33" t="s">
        <v>81</v>
      </c>
      <c s="34">
        <v>2</v>
      </c>
      <c s="35">
        <v>0</v>
      </c>
      <c s="35">
        <f>ROUND(ROUND(H156,2)*ROUND(G156,3),2)</f>
      </c>
      <c r="O156">
        <f>(I156*21)/100</f>
      </c>
      <c t="s">
        <v>33</v>
      </c>
    </row>
    <row r="157" spans="1:5" ht="12.75">
      <c r="A157" s="36" t="s">
        <v>65</v>
      </c>
      <c r="E157" s="37" t="s">
        <v>2534</v>
      </c>
    </row>
    <row r="158" spans="1:5" ht="51">
      <c r="A158" s="38" t="s">
        <v>66</v>
      </c>
      <c r="E158" s="44" t="s">
        <v>2470</v>
      </c>
    </row>
    <row r="159" spans="1:5" ht="12.75">
      <c r="A159" t="s">
        <v>67</v>
      </c>
      <c r="E159" s="37" t="s">
        <v>62</v>
      </c>
    </row>
    <row r="160" spans="1:16" ht="25.5">
      <c r="A160" s="26" t="s">
        <v>59</v>
      </c>
      <c s="31" t="s">
        <v>128</v>
      </c>
      <c s="31" t="s">
        <v>2535</v>
      </c>
      <c s="26" t="s">
        <v>62</v>
      </c>
      <c s="32" t="s">
        <v>2536</v>
      </c>
      <c s="33" t="s">
        <v>225</v>
      </c>
      <c s="34">
        <v>1</v>
      </c>
      <c s="35">
        <v>0</v>
      </c>
      <c s="35">
        <f>ROUND(ROUND(H160,2)*ROUND(G160,3),2)</f>
      </c>
      <c r="O160">
        <f>(I160*21)/100</f>
      </c>
      <c t="s">
        <v>33</v>
      </c>
    </row>
    <row r="161" spans="1:5" ht="25.5">
      <c r="A161" s="36" t="s">
        <v>65</v>
      </c>
      <c r="E161" s="37" t="s">
        <v>2536</v>
      </c>
    </row>
    <row r="162" spans="1:5" ht="51">
      <c r="A162" s="38" t="s">
        <v>66</v>
      </c>
      <c r="E162" s="44" t="s">
        <v>2496</v>
      </c>
    </row>
    <row r="163" spans="1:5" ht="12.75">
      <c r="A163" t="s">
        <v>67</v>
      </c>
      <c r="E163" s="37" t="s">
        <v>62</v>
      </c>
    </row>
    <row r="164" spans="1:16" ht="12.75">
      <c r="A164" s="26" t="s">
        <v>59</v>
      </c>
      <c s="31" t="s">
        <v>131</v>
      </c>
      <c s="31" t="s">
        <v>2537</v>
      </c>
      <c s="26" t="s">
        <v>62</v>
      </c>
      <c s="32" t="s">
        <v>2538</v>
      </c>
      <c s="33" t="s">
        <v>71</v>
      </c>
      <c s="34">
        <v>0.5</v>
      </c>
      <c s="35">
        <v>0</v>
      </c>
      <c s="35">
        <f>ROUND(ROUND(H164,2)*ROUND(G164,3),2)</f>
      </c>
      <c r="O164">
        <f>(I164*21)/100</f>
      </c>
      <c t="s">
        <v>33</v>
      </c>
    </row>
    <row r="165" spans="1:5" ht="12.75">
      <c r="A165" s="36" t="s">
        <v>65</v>
      </c>
      <c r="E165" s="37" t="s">
        <v>2538</v>
      </c>
    </row>
    <row r="166" spans="1:5" ht="51">
      <c r="A166" s="38" t="s">
        <v>66</v>
      </c>
      <c r="E166" s="44" t="s">
        <v>2539</v>
      </c>
    </row>
    <row r="167" spans="1:5" ht="12.75">
      <c r="A167" t="s">
        <v>67</v>
      </c>
      <c r="E167" s="37" t="s">
        <v>62</v>
      </c>
    </row>
    <row r="168" spans="1:16" ht="12.75">
      <c r="A168" s="26" t="s">
        <v>59</v>
      </c>
      <c s="31" t="s">
        <v>134</v>
      </c>
      <c s="31" t="s">
        <v>2540</v>
      </c>
      <c s="26" t="s">
        <v>62</v>
      </c>
      <c s="32" t="s">
        <v>2541</v>
      </c>
      <c s="33" t="s">
        <v>71</v>
      </c>
      <c s="34">
        <v>1</v>
      </c>
      <c s="35">
        <v>0</v>
      </c>
      <c s="35">
        <f>ROUND(ROUND(H168,2)*ROUND(G168,3),2)</f>
      </c>
      <c r="O168">
        <f>(I168*21)/100</f>
      </c>
      <c t="s">
        <v>33</v>
      </c>
    </row>
    <row r="169" spans="1:5" ht="12.75">
      <c r="A169" s="36" t="s">
        <v>65</v>
      </c>
      <c r="E169" s="37" t="s">
        <v>2541</v>
      </c>
    </row>
    <row r="170" spans="1:5" ht="51">
      <c r="A170" s="38" t="s">
        <v>66</v>
      </c>
      <c r="E170" s="44" t="s">
        <v>2496</v>
      </c>
    </row>
    <row r="171" spans="1:5" ht="12.75">
      <c r="A171" t="s">
        <v>67</v>
      </c>
      <c r="E171" s="37" t="s">
        <v>62</v>
      </c>
    </row>
    <row r="172" spans="1:16" ht="25.5">
      <c r="A172" s="26" t="s">
        <v>59</v>
      </c>
      <c s="31" t="s">
        <v>137</v>
      </c>
      <c s="31" t="s">
        <v>2542</v>
      </c>
      <c s="26" t="s">
        <v>62</v>
      </c>
      <c s="32" t="s">
        <v>2543</v>
      </c>
      <c s="33" t="s">
        <v>934</v>
      </c>
      <c s="34">
        <v>1</v>
      </c>
      <c s="35">
        <v>0</v>
      </c>
      <c s="35">
        <f>ROUND(ROUND(H172,2)*ROUND(G172,3),2)</f>
      </c>
      <c r="O172">
        <f>(I172*21)/100</f>
      </c>
      <c t="s">
        <v>33</v>
      </c>
    </row>
    <row r="173" spans="1:5" ht="51">
      <c r="A173" s="36" t="s">
        <v>65</v>
      </c>
      <c r="E173" s="37" t="s">
        <v>2544</v>
      </c>
    </row>
    <row r="174" spans="1:5" ht="51">
      <c r="A174" s="38" t="s">
        <v>66</v>
      </c>
      <c r="E174" s="44" t="s">
        <v>2453</v>
      </c>
    </row>
    <row r="175" spans="1:5" ht="12.75">
      <c r="A175" t="s">
        <v>67</v>
      </c>
      <c r="E175" s="37" t="s">
        <v>62</v>
      </c>
    </row>
    <row r="176" spans="1:18" ht="12.75" customHeight="1">
      <c r="A176" s="6" t="s">
        <v>56</v>
      </c>
      <c s="6"/>
      <c s="41" t="s">
        <v>2545</v>
      </c>
      <c s="6"/>
      <c s="29" t="s">
        <v>2506</v>
      </c>
      <c s="6"/>
      <c s="6"/>
      <c s="6"/>
      <c s="42">
        <f>0+Q176</f>
      </c>
      <c r="O176">
        <f>0+R176</f>
      </c>
      <c r="Q176">
        <f>0+I177+I181</f>
      </c>
      <c>
        <f>0+O177+O181</f>
      </c>
    </row>
    <row r="177" spans="1:16" ht="25.5">
      <c r="A177" s="26" t="s">
        <v>59</v>
      </c>
      <c s="31" t="s">
        <v>140</v>
      </c>
      <c s="31" t="s">
        <v>2546</v>
      </c>
      <c s="26" t="s">
        <v>62</v>
      </c>
      <c s="32" t="s">
        <v>2547</v>
      </c>
      <c s="33" t="s">
        <v>81</v>
      </c>
      <c s="34">
        <v>1</v>
      </c>
      <c s="35">
        <v>0</v>
      </c>
      <c s="35">
        <f>ROUND(ROUND(H177,2)*ROUND(G177,3),2)</f>
      </c>
      <c r="O177">
        <f>(I177*21)/100</f>
      </c>
      <c t="s">
        <v>33</v>
      </c>
    </row>
    <row r="178" spans="1:5" ht="25.5">
      <c r="A178" s="36" t="s">
        <v>65</v>
      </c>
      <c r="E178" s="37" t="s">
        <v>2547</v>
      </c>
    </row>
    <row r="179" spans="1:5" ht="51">
      <c r="A179" s="38" t="s">
        <v>66</v>
      </c>
      <c r="E179" s="44" t="s">
        <v>2453</v>
      </c>
    </row>
    <row r="180" spans="1:5" ht="25.5">
      <c r="A180" t="s">
        <v>67</v>
      </c>
      <c r="E180" s="37" t="s">
        <v>2465</v>
      </c>
    </row>
    <row r="181" spans="1:16" ht="12.75">
      <c r="A181" s="26" t="s">
        <v>59</v>
      </c>
      <c s="31" t="s">
        <v>143</v>
      </c>
      <c s="31" t="s">
        <v>2548</v>
      </c>
      <c s="26" t="s">
        <v>62</v>
      </c>
      <c s="32" t="s">
        <v>2549</v>
      </c>
      <c s="33" t="s">
        <v>81</v>
      </c>
      <c s="34">
        <v>1</v>
      </c>
      <c s="35">
        <v>0</v>
      </c>
      <c s="35">
        <f>ROUND(ROUND(H181,2)*ROUND(G181,3),2)</f>
      </c>
      <c r="O181">
        <f>(I181*21)/100</f>
      </c>
      <c t="s">
        <v>33</v>
      </c>
    </row>
    <row r="182" spans="1:5" ht="12.75">
      <c r="A182" s="36" t="s">
        <v>65</v>
      </c>
      <c r="E182" s="37" t="s">
        <v>2549</v>
      </c>
    </row>
    <row r="183" spans="1:5" ht="51">
      <c r="A183" s="38" t="s">
        <v>66</v>
      </c>
      <c r="E183" s="44" t="s">
        <v>2453</v>
      </c>
    </row>
    <row r="184" spans="1:5" ht="25.5">
      <c r="A184" t="s">
        <v>67</v>
      </c>
      <c r="E184" s="37" t="s">
        <v>2465</v>
      </c>
    </row>
    <row r="185" spans="1:18" ht="12.75" customHeight="1">
      <c r="A185" s="6" t="s">
        <v>56</v>
      </c>
      <c s="6"/>
      <c s="41" t="s">
        <v>2550</v>
      </c>
      <c s="6"/>
      <c s="29" t="s">
        <v>937</v>
      </c>
      <c s="6"/>
      <c s="6"/>
      <c s="6"/>
      <c s="42">
        <f>0+Q185</f>
      </c>
      <c r="O185">
        <f>0+R185</f>
      </c>
      <c r="Q185">
        <f>0+I186+I190</f>
      </c>
      <c>
        <f>0+O186+O190</f>
      </c>
    </row>
    <row r="186" spans="1:16" ht="12.75">
      <c r="A186" s="26" t="s">
        <v>59</v>
      </c>
      <c s="31" t="s">
        <v>146</v>
      </c>
      <c s="31" t="s">
        <v>2551</v>
      </c>
      <c s="26" t="s">
        <v>62</v>
      </c>
      <c s="32" t="s">
        <v>2552</v>
      </c>
      <c s="33" t="s">
        <v>934</v>
      </c>
      <c s="34">
        <v>1</v>
      </c>
      <c s="35">
        <v>0</v>
      </c>
      <c s="35">
        <f>ROUND(ROUND(H186,2)*ROUND(G186,3),2)</f>
      </c>
      <c r="O186">
        <f>(I186*21)/100</f>
      </c>
      <c t="s">
        <v>33</v>
      </c>
    </row>
    <row r="187" spans="1:5" ht="12.75">
      <c r="A187" s="36" t="s">
        <v>65</v>
      </c>
      <c r="E187" s="37" t="s">
        <v>2552</v>
      </c>
    </row>
    <row r="188" spans="1:5" ht="51">
      <c r="A188" s="38" t="s">
        <v>66</v>
      </c>
      <c r="E188" s="44" t="s">
        <v>2453</v>
      </c>
    </row>
    <row r="189" spans="1:5" ht="12.75">
      <c r="A189" t="s">
        <v>67</v>
      </c>
      <c r="E189" s="37" t="s">
        <v>62</v>
      </c>
    </row>
    <row r="190" spans="1:16" ht="12.75">
      <c r="A190" s="26" t="s">
        <v>59</v>
      </c>
      <c s="31" t="s">
        <v>149</v>
      </c>
      <c s="31" t="s">
        <v>2553</v>
      </c>
      <c s="26" t="s">
        <v>62</v>
      </c>
      <c s="32" t="s">
        <v>2554</v>
      </c>
      <c s="33" t="s">
        <v>934</v>
      </c>
      <c s="34">
        <v>1</v>
      </c>
      <c s="35">
        <v>0</v>
      </c>
      <c s="35">
        <f>ROUND(ROUND(H190,2)*ROUND(G190,3),2)</f>
      </c>
      <c r="O190">
        <f>(I190*21)/100</f>
      </c>
      <c t="s">
        <v>33</v>
      </c>
    </row>
    <row r="191" spans="1:5" ht="12.75">
      <c r="A191" s="36" t="s">
        <v>65</v>
      </c>
      <c r="E191" s="37" t="s">
        <v>2554</v>
      </c>
    </row>
    <row r="192" spans="1:5" ht="51">
      <c r="A192" s="38" t="s">
        <v>66</v>
      </c>
      <c r="E192" s="44" t="s">
        <v>2453</v>
      </c>
    </row>
    <row r="193" spans="1:5" ht="12.75">
      <c r="A193" t="s">
        <v>67</v>
      </c>
      <c r="E193" s="37" t="s">
        <v>62</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164"/>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0+O12+O29+O126+O139+O156</f>
      </c>
      <c t="s">
        <v>32</v>
      </c>
    </row>
    <row r="3" spans="1:16" ht="15" customHeight="1">
      <c r="A3" t="s">
        <v>12</v>
      </c>
      <c s="12" t="s">
        <v>14</v>
      </c>
      <c s="13" t="s">
        <v>15</v>
      </c>
      <c s="1"/>
      <c s="14" t="s">
        <v>16</v>
      </c>
      <c s="1"/>
      <c s="9"/>
      <c s="8" t="s">
        <v>2555</v>
      </c>
      <c s="43">
        <f>0+I12+I29+I126+I139+I156</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1776</v>
      </c>
      <c s="1"/>
      <c s="14" t="s">
        <v>1777</v>
      </c>
      <c s="1"/>
      <c s="1"/>
      <c s="1"/>
      <c s="1"/>
    </row>
    <row r="7" spans="1:9" ht="12.75" customHeight="1">
      <c r="A7" t="s">
        <v>27</v>
      </c>
      <c s="12" t="s">
        <v>18</v>
      </c>
      <c s="13" t="s">
        <v>2351</v>
      </c>
      <c s="1"/>
      <c s="14" t="s">
        <v>2352</v>
      </c>
      <c s="1"/>
      <c s="1"/>
      <c s="1"/>
      <c s="1"/>
    </row>
    <row r="8" spans="1:9" ht="12.75" customHeight="1">
      <c r="A8" t="s">
        <v>322</v>
      </c>
      <c s="16" t="s">
        <v>28</v>
      </c>
      <c s="17" t="s">
        <v>2555</v>
      </c>
      <c s="6"/>
      <c s="18" t="s">
        <v>2556</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2558</v>
      </c>
      <c s="27"/>
      <c s="29" t="s">
        <v>2559</v>
      </c>
      <c s="27"/>
      <c s="27"/>
      <c s="27"/>
      <c s="30">
        <f>0+Q12</f>
      </c>
      <c r="O12">
        <f>0+R12</f>
      </c>
      <c r="Q12">
        <f>0+I13+I17+I21+I25</f>
      </c>
      <c>
        <f>0+O13+O17+O21+O25</f>
      </c>
    </row>
    <row r="13" spans="1:16" ht="12.75">
      <c r="A13" s="26" t="s">
        <v>59</v>
      </c>
      <c s="31" t="s">
        <v>39</v>
      </c>
      <c s="31" t="s">
        <v>2560</v>
      </c>
      <c s="26" t="s">
        <v>62</v>
      </c>
      <c s="32" t="s">
        <v>2561</v>
      </c>
      <c s="33" t="s">
        <v>81</v>
      </c>
      <c s="34">
        <v>1</v>
      </c>
      <c s="35">
        <v>0</v>
      </c>
      <c s="35">
        <f>ROUND(ROUND(H13,2)*ROUND(G13,3),2)</f>
      </c>
      <c r="O13">
        <f>(I13*21)/100</f>
      </c>
      <c t="s">
        <v>33</v>
      </c>
    </row>
    <row r="14" spans="1:5" ht="12.75">
      <c r="A14" s="36" t="s">
        <v>65</v>
      </c>
      <c r="E14" s="37" t="s">
        <v>2561</v>
      </c>
    </row>
    <row r="15" spans="1:5" ht="51">
      <c r="A15" s="38" t="s">
        <v>66</v>
      </c>
      <c r="E15" s="39" t="s">
        <v>2562</v>
      </c>
    </row>
    <row r="16" spans="1:5" ht="12.75">
      <c r="A16" t="s">
        <v>67</v>
      </c>
      <c r="E16" s="37" t="s">
        <v>62</v>
      </c>
    </row>
    <row r="17" spans="1:16" ht="12.75">
      <c r="A17" s="26" t="s">
        <v>59</v>
      </c>
      <c s="31" t="s">
        <v>33</v>
      </c>
      <c s="31" t="s">
        <v>2563</v>
      </c>
      <c s="26" t="s">
        <v>62</v>
      </c>
      <c s="32" t="s">
        <v>2564</v>
      </c>
      <c s="33" t="s">
        <v>81</v>
      </c>
      <c s="34">
        <v>1</v>
      </c>
      <c s="35">
        <v>0</v>
      </c>
      <c s="35">
        <f>ROUND(ROUND(H17,2)*ROUND(G17,3),2)</f>
      </c>
      <c r="O17">
        <f>(I17*21)/100</f>
      </c>
      <c t="s">
        <v>33</v>
      </c>
    </row>
    <row r="18" spans="1:5" ht="12.75">
      <c r="A18" s="36" t="s">
        <v>65</v>
      </c>
      <c r="E18" s="37" t="s">
        <v>2564</v>
      </c>
    </row>
    <row r="19" spans="1:5" ht="51">
      <c r="A19" s="38" t="s">
        <v>66</v>
      </c>
      <c r="E19" s="39" t="s">
        <v>2562</v>
      </c>
    </row>
    <row r="20" spans="1:5" ht="12.75">
      <c r="A20" t="s">
        <v>67</v>
      </c>
      <c r="E20" s="37" t="s">
        <v>62</v>
      </c>
    </row>
    <row r="21" spans="1:16" ht="12.75">
      <c r="A21" s="26" t="s">
        <v>59</v>
      </c>
      <c s="31" t="s">
        <v>32</v>
      </c>
      <c s="31" t="s">
        <v>2565</v>
      </c>
      <c s="26" t="s">
        <v>62</v>
      </c>
      <c s="32" t="s">
        <v>2566</v>
      </c>
      <c s="33" t="s">
        <v>81</v>
      </c>
      <c s="34">
        <v>1</v>
      </c>
      <c s="35">
        <v>0</v>
      </c>
      <c s="35">
        <f>ROUND(ROUND(H21,2)*ROUND(G21,3),2)</f>
      </c>
      <c r="O21">
        <f>(I21*21)/100</f>
      </c>
      <c t="s">
        <v>33</v>
      </c>
    </row>
    <row r="22" spans="1:5" ht="12.75">
      <c r="A22" s="36" t="s">
        <v>65</v>
      </c>
      <c r="E22" s="37" t="s">
        <v>2566</v>
      </c>
    </row>
    <row r="23" spans="1:5" ht="51">
      <c r="A23" s="38" t="s">
        <v>66</v>
      </c>
      <c r="E23" s="39" t="s">
        <v>2562</v>
      </c>
    </row>
    <row r="24" spans="1:5" ht="12.75">
      <c r="A24" t="s">
        <v>67</v>
      </c>
      <c r="E24" s="37" t="s">
        <v>62</v>
      </c>
    </row>
    <row r="25" spans="1:16" ht="25.5">
      <c r="A25" s="26" t="s">
        <v>59</v>
      </c>
      <c s="31" t="s">
        <v>43</v>
      </c>
      <c s="31" t="s">
        <v>2567</v>
      </c>
      <c s="26" t="s">
        <v>62</v>
      </c>
      <c s="32" t="s">
        <v>2568</v>
      </c>
      <c s="33" t="s">
        <v>81</v>
      </c>
      <c s="34">
        <v>3</v>
      </c>
      <c s="35">
        <v>0</v>
      </c>
      <c s="35">
        <f>ROUND(ROUND(H25,2)*ROUND(G25,3),2)</f>
      </c>
      <c r="O25">
        <f>(I25*21)/100</f>
      </c>
      <c t="s">
        <v>33</v>
      </c>
    </row>
    <row r="26" spans="1:5" ht="25.5">
      <c r="A26" s="36" t="s">
        <v>65</v>
      </c>
      <c r="E26" s="37" t="s">
        <v>2568</v>
      </c>
    </row>
    <row r="27" spans="1:5" ht="51">
      <c r="A27" s="38" t="s">
        <v>66</v>
      </c>
      <c r="E27" s="39" t="s">
        <v>2569</v>
      </c>
    </row>
    <row r="28" spans="1:5" ht="12.75">
      <c r="A28" t="s">
        <v>67</v>
      </c>
      <c r="E28" s="37" t="s">
        <v>62</v>
      </c>
    </row>
    <row r="29" spans="1:18" ht="12.75" customHeight="1">
      <c r="A29" s="6" t="s">
        <v>56</v>
      </c>
      <c s="6"/>
      <c s="41" t="s">
        <v>2570</v>
      </c>
      <c s="6"/>
      <c s="29" t="s">
        <v>2571</v>
      </c>
      <c s="6"/>
      <c s="6"/>
      <c s="6"/>
      <c s="42">
        <f>0+Q29</f>
      </c>
      <c r="O29">
        <f>0+R29</f>
      </c>
      <c r="Q29">
        <f>0+I30+I34+I38+I42+I46+I50+I54+I58+I62+I66+I70+I74+I78+I82+I86+I90+I94+I98+I102+I106+I110+I114+I118+I122</f>
      </c>
      <c>
        <f>0+O30+O34+O38+O42+O46+O50+O54+O58+O62+O66+O70+O74+O78+O82+O86+O90+O94+O98+O102+O106+O110+O114+O118+O122</f>
      </c>
    </row>
    <row r="30" spans="1:16" ht="25.5">
      <c r="A30" s="26" t="s">
        <v>59</v>
      </c>
      <c s="31" t="s">
        <v>88</v>
      </c>
      <c s="31" t="s">
        <v>2572</v>
      </c>
      <c s="26" t="s">
        <v>62</v>
      </c>
      <c s="32" t="s">
        <v>2573</v>
      </c>
      <c s="33" t="s">
        <v>81</v>
      </c>
      <c s="34">
        <v>36</v>
      </c>
      <c s="35">
        <v>0</v>
      </c>
      <c s="35">
        <f>ROUND(ROUND(H30,2)*ROUND(G30,3),2)</f>
      </c>
      <c r="O30">
        <f>(I30*21)/100</f>
      </c>
      <c t="s">
        <v>33</v>
      </c>
    </row>
    <row r="31" spans="1:5" ht="25.5">
      <c r="A31" s="36" t="s">
        <v>65</v>
      </c>
      <c r="E31" s="37" t="s">
        <v>2573</v>
      </c>
    </row>
    <row r="32" spans="1:5" ht="51">
      <c r="A32" s="38" t="s">
        <v>66</v>
      </c>
      <c r="E32" s="39" t="s">
        <v>2574</v>
      </c>
    </row>
    <row r="33" spans="1:5" ht="25.5">
      <c r="A33" t="s">
        <v>67</v>
      </c>
      <c r="E33" s="37" t="s">
        <v>2465</v>
      </c>
    </row>
    <row r="34" spans="1:16" ht="25.5">
      <c r="A34" s="26" t="s">
        <v>59</v>
      </c>
      <c s="31" t="s">
        <v>91</v>
      </c>
      <c s="31" t="s">
        <v>2575</v>
      </c>
      <c s="26" t="s">
        <v>62</v>
      </c>
      <c s="32" t="s">
        <v>2576</v>
      </c>
      <c s="33" t="s">
        <v>81</v>
      </c>
      <c s="34">
        <v>8</v>
      </c>
      <c s="35">
        <v>0</v>
      </c>
      <c s="35">
        <f>ROUND(ROUND(H34,2)*ROUND(G34,3),2)</f>
      </c>
      <c r="O34">
        <f>(I34*21)/100</f>
      </c>
      <c t="s">
        <v>33</v>
      </c>
    </row>
    <row r="35" spans="1:5" ht="25.5">
      <c r="A35" s="36" t="s">
        <v>65</v>
      </c>
      <c r="E35" s="37" t="s">
        <v>2576</v>
      </c>
    </row>
    <row r="36" spans="1:5" ht="51">
      <c r="A36" s="38" t="s">
        <v>66</v>
      </c>
      <c r="E36" s="39" t="s">
        <v>2577</v>
      </c>
    </row>
    <row r="37" spans="1:5" ht="25.5">
      <c r="A37" t="s">
        <v>67</v>
      </c>
      <c r="E37" s="37" t="s">
        <v>2465</v>
      </c>
    </row>
    <row r="38" spans="1:16" ht="12.75">
      <c r="A38" s="26" t="s">
        <v>59</v>
      </c>
      <c s="31" t="s">
        <v>85</v>
      </c>
      <c s="31" t="s">
        <v>2578</v>
      </c>
      <c s="26" t="s">
        <v>62</v>
      </c>
      <c s="32" t="s">
        <v>2579</v>
      </c>
      <c s="33" t="s">
        <v>81</v>
      </c>
      <c s="34">
        <v>1</v>
      </c>
      <c s="35">
        <v>0</v>
      </c>
      <c s="35">
        <f>ROUND(ROUND(H38,2)*ROUND(G38,3),2)</f>
      </c>
      <c r="O38">
        <f>(I38*21)/100</f>
      </c>
      <c t="s">
        <v>33</v>
      </c>
    </row>
    <row r="39" spans="1:5" ht="12.75">
      <c r="A39" s="36" t="s">
        <v>65</v>
      </c>
      <c r="E39" s="37" t="s">
        <v>2579</v>
      </c>
    </row>
    <row r="40" spans="1:5" ht="51">
      <c r="A40" s="38" t="s">
        <v>66</v>
      </c>
      <c r="E40" s="39" t="s">
        <v>2562</v>
      </c>
    </row>
    <row r="41" spans="1:5" ht="25.5">
      <c r="A41" t="s">
        <v>67</v>
      </c>
      <c r="E41" s="37" t="s">
        <v>2465</v>
      </c>
    </row>
    <row r="42" spans="1:16" ht="25.5">
      <c r="A42" s="26" t="s">
        <v>59</v>
      </c>
      <c s="31" t="s">
        <v>201</v>
      </c>
      <c s="31" t="s">
        <v>2580</v>
      </c>
      <c s="26" t="s">
        <v>62</v>
      </c>
      <c s="32" t="s">
        <v>2581</v>
      </c>
      <c s="33" t="s">
        <v>71</v>
      </c>
      <c s="34">
        <v>85</v>
      </c>
      <c s="35">
        <v>0</v>
      </c>
      <c s="35">
        <f>ROUND(ROUND(H42,2)*ROUND(G42,3),2)</f>
      </c>
      <c r="O42">
        <f>(I42*21)/100</f>
      </c>
      <c t="s">
        <v>33</v>
      </c>
    </row>
    <row r="43" spans="1:5" ht="25.5">
      <c r="A43" s="36" t="s">
        <v>65</v>
      </c>
      <c r="E43" s="37" t="s">
        <v>2581</v>
      </c>
    </row>
    <row r="44" spans="1:5" ht="51">
      <c r="A44" s="38" t="s">
        <v>66</v>
      </c>
      <c r="E44" s="39" t="s">
        <v>2582</v>
      </c>
    </row>
    <row r="45" spans="1:5" ht="25.5">
      <c r="A45" t="s">
        <v>67</v>
      </c>
      <c r="E45" s="37" t="s">
        <v>2465</v>
      </c>
    </row>
    <row r="46" spans="1:16" ht="25.5">
      <c r="A46" s="26" t="s">
        <v>59</v>
      </c>
      <c s="31" t="s">
        <v>68</v>
      </c>
      <c s="31" t="s">
        <v>2583</v>
      </c>
      <c s="26" t="s">
        <v>62</v>
      </c>
      <c s="32" t="s">
        <v>2584</v>
      </c>
      <c s="33" t="s">
        <v>71</v>
      </c>
      <c s="34">
        <v>22</v>
      </c>
      <c s="35">
        <v>0</v>
      </c>
      <c s="35">
        <f>ROUND(ROUND(H46,2)*ROUND(G46,3),2)</f>
      </c>
      <c r="O46">
        <f>(I46*21)/100</f>
      </c>
      <c t="s">
        <v>33</v>
      </c>
    </row>
    <row r="47" spans="1:5" ht="25.5">
      <c r="A47" s="36" t="s">
        <v>65</v>
      </c>
      <c r="E47" s="37" t="s">
        <v>2584</v>
      </c>
    </row>
    <row r="48" spans="1:5" ht="51">
      <c r="A48" s="38" t="s">
        <v>66</v>
      </c>
      <c r="E48" s="39" t="s">
        <v>2585</v>
      </c>
    </row>
    <row r="49" spans="1:5" ht="25.5">
      <c r="A49" t="s">
        <v>67</v>
      </c>
      <c r="E49" s="37" t="s">
        <v>2586</v>
      </c>
    </row>
    <row r="50" spans="1:16" ht="12.75">
      <c r="A50" s="26" t="s">
        <v>59</v>
      </c>
      <c s="31" t="s">
        <v>226</v>
      </c>
      <c s="31" t="s">
        <v>2587</v>
      </c>
      <c s="26" t="s">
        <v>62</v>
      </c>
      <c s="32" t="s">
        <v>2588</v>
      </c>
      <c s="33" t="s">
        <v>71</v>
      </c>
      <c s="34">
        <v>65</v>
      </c>
      <c s="35">
        <v>0</v>
      </c>
      <c s="35">
        <f>ROUND(ROUND(H50,2)*ROUND(G50,3),2)</f>
      </c>
      <c r="O50">
        <f>(I50*21)/100</f>
      </c>
      <c t="s">
        <v>33</v>
      </c>
    </row>
    <row r="51" spans="1:5" ht="12.75">
      <c r="A51" s="36" t="s">
        <v>65</v>
      </c>
      <c r="E51" s="37" t="s">
        <v>2588</v>
      </c>
    </row>
    <row r="52" spans="1:5" ht="51">
      <c r="A52" s="38" t="s">
        <v>66</v>
      </c>
      <c r="E52" s="39" t="s">
        <v>2589</v>
      </c>
    </row>
    <row r="53" spans="1:5" ht="12.75">
      <c r="A53" t="s">
        <v>67</v>
      </c>
      <c r="E53" s="37" t="s">
        <v>62</v>
      </c>
    </row>
    <row r="54" spans="1:16" ht="12.75">
      <c r="A54" s="26" t="s">
        <v>59</v>
      </c>
      <c s="31" t="s">
        <v>50</v>
      </c>
      <c s="31" t="s">
        <v>2590</v>
      </c>
      <c s="26" t="s">
        <v>62</v>
      </c>
      <c s="32" t="s">
        <v>2591</v>
      </c>
      <c s="33" t="s">
        <v>71</v>
      </c>
      <c s="34">
        <v>20</v>
      </c>
      <c s="35">
        <v>0</v>
      </c>
      <c s="35">
        <f>ROUND(ROUND(H54,2)*ROUND(G54,3),2)</f>
      </c>
      <c r="O54">
        <f>(I54*21)/100</f>
      </c>
      <c t="s">
        <v>33</v>
      </c>
    </row>
    <row r="55" spans="1:5" ht="12.75">
      <c r="A55" s="36" t="s">
        <v>65</v>
      </c>
      <c r="E55" s="37" t="s">
        <v>2591</v>
      </c>
    </row>
    <row r="56" spans="1:5" ht="51">
      <c r="A56" s="38" t="s">
        <v>66</v>
      </c>
      <c r="E56" s="39" t="s">
        <v>2592</v>
      </c>
    </row>
    <row r="57" spans="1:5" ht="12.75">
      <c r="A57" t="s">
        <v>67</v>
      </c>
      <c r="E57" s="37" t="s">
        <v>62</v>
      </c>
    </row>
    <row r="58" spans="1:16" ht="12.75">
      <c r="A58" s="26" t="s">
        <v>59</v>
      </c>
      <c s="31" t="s">
        <v>78</v>
      </c>
      <c s="31" t="s">
        <v>2593</v>
      </c>
      <c s="26" t="s">
        <v>62</v>
      </c>
      <c s="32" t="s">
        <v>2594</v>
      </c>
      <c s="33" t="s">
        <v>71</v>
      </c>
      <c s="34">
        <v>8</v>
      </c>
      <c s="35">
        <v>0</v>
      </c>
      <c s="35">
        <f>ROUND(ROUND(H58,2)*ROUND(G58,3),2)</f>
      </c>
      <c r="O58">
        <f>(I58*21)/100</f>
      </c>
      <c t="s">
        <v>33</v>
      </c>
    </row>
    <row r="59" spans="1:5" ht="12.75">
      <c r="A59" s="36" t="s">
        <v>65</v>
      </c>
      <c r="E59" s="37" t="s">
        <v>2594</v>
      </c>
    </row>
    <row r="60" spans="1:5" ht="51">
      <c r="A60" s="38" t="s">
        <v>66</v>
      </c>
      <c r="E60" s="39" t="s">
        <v>2595</v>
      </c>
    </row>
    <row r="61" spans="1:5" ht="12.75">
      <c r="A61" t="s">
        <v>67</v>
      </c>
      <c r="E61" s="37" t="s">
        <v>62</v>
      </c>
    </row>
    <row r="62" spans="1:16" ht="12.75">
      <c r="A62" s="26" t="s">
        <v>59</v>
      </c>
      <c s="31" t="s">
        <v>82</v>
      </c>
      <c s="31" t="s">
        <v>2596</v>
      </c>
      <c s="26" t="s">
        <v>62</v>
      </c>
      <c s="32" t="s">
        <v>2597</v>
      </c>
      <c s="33" t="s">
        <v>71</v>
      </c>
      <c s="34">
        <v>6</v>
      </c>
      <c s="35">
        <v>0</v>
      </c>
      <c s="35">
        <f>ROUND(ROUND(H62,2)*ROUND(G62,3),2)</f>
      </c>
      <c r="O62">
        <f>(I62*21)/100</f>
      </c>
      <c t="s">
        <v>33</v>
      </c>
    </row>
    <row r="63" spans="1:5" ht="12.75">
      <c r="A63" s="36" t="s">
        <v>65</v>
      </c>
      <c r="E63" s="37" t="s">
        <v>2597</v>
      </c>
    </row>
    <row r="64" spans="1:5" ht="51">
      <c r="A64" s="38" t="s">
        <v>66</v>
      </c>
      <c r="E64" s="39" t="s">
        <v>2598</v>
      </c>
    </row>
    <row r="65" spans="1:5" ht="12.75">
      <c r="A65" t="s">
        <v>67</v>
      </c>
      <c r="E65" s="37" t="s">
        <v>62</v>
      </c>
    </row>
    <row r="66" spans="1:16" ht="25.5">
      <c r="A66" s="26" t="s">
        <v>59</v>
      </c>
      <c s="31" t="s">
        <v>246</v>
      </c>
      <c s="31" t="s">
        <v>2599</v>
      </c>
      <c s="26" t="s">
        <v>62</v>
      </c>
      <c s="32" t="s">
        <v>2600</v>
      </c>
      <c s="33" t="s">
        <v>71</v>
      </c>
      <c s="34">
        <v>6</v>
      </c>
      <c s="35">
        <v>0</v>
      </c>
      <c s="35">
        <f>ROUND(ROUND(H66,2)*ROUND(G66,3),2)</f>
      </c>
      <c r="O66">
        <f>(I66*21)/100</f>
      </c>
      <c t="s">
        <v>33</v>
      </c>
    </row>
    <row r="67" spans="1:5" ht="25.5">
      <c r="A67" s="36" t="s">
        <v>65</v>
      </c>
      <c r="E67" s="37" t="s">
        <v>2600</v>
      </c>
    </row>
    <row r="68" spans="1:5" ht="51">
      <c r="A68" s="38" t="s">
        <v>66</v>
      </c>
      <c r="E68" s="39" t="s">
        <v>2598</v>
      </c>
    </row>
    <row r="69" spans="1:5" ht="25.5">
      <c r="A69" t="s">
        <v>67</v>
      </c>
      <c r="E69" s="37" t="s">
        <v>2465</v>
      </c>
    </row>
    <row r="70" spans="1:16" ht="25.5">
      <c r="A70" s="26" t="s">
        <v>59</v>
      </c>
      <c s="31" t="s">
        <v>75</v>
      </c>
      <c s="31" t="s">
        <v>2601</v>
      </c>
      <c s="26" t="s">
        <v>62</v>
      </c>
      <c s="32" t="s">
        <v>2602</v>
      </c>
      <c s="33" t="s">
        <v>71</v>
      </c>
      <c s="34">
        <v>14</v>
      </c>
      <c s="35">
        <v>0</v>
      </c>
      <c s="35">
        <f>ROUND(ROUND(H70,2)*ROUND(G70,3),2)</f>
      </c>
      <c r="O70">
        <f>(I70*21)/100</f>
      </c>
      <c t="s">
        <v>33</v>
      </c>
    </row>
    <row r="71" spans="1:5" ht="25.5">
      <c r="A71" s="36" t="s">
        <v>65</v>
      </c>
      <c r="E71" s="37" t="s">
        <v>2602</v>
      </c>
    </row>
    <row r="72" spans="1:5" ht="51">
      <c r="A72" s="38" t="s">
        <v>66</v>
      </c>
      <c r="E72" s="39" t="s">
        <v>2603</v>
      </c>
    </row>
    <row r="73" spans="1:5" ht="25.5">
      <c r="A73" t="s">
        <v>67</v>
      </c>
      <c r="E73" s="37" t="s">
        <v>2465</v>
      </c>
    </row>
    <row r="74" spans="1:16" ht="25.5">
      <c r="A74" s="26" t="s">
        <v>59</v>
      </c>
      <c s="31" t="s">
        <v>97</v>
      </c>
      <c s="31" t="s">
        <v>2604</v>
      </c>
      <c s="26" t="s">
        <v>62</v>
      </c>
      <c s="32" t="s">
        <v>2605</v>
      </c>
      <c s="33" t="s">
        <v>225</v>
      </c>
      <c s="34">
        <v>0.5</v>
      </c>
      <c s="35">
        <v>0</v>
      </c>
      <c s="35">
        <f>ROUND(ROUND(H74,2)*ROUND(G74,3),2)</f>
      </c>
      <c r="O74">
        <f>(I74*21)/100</f>
      </c>
      <c t="s">
        <v>33</v>
      </c>
    </row>
    <row r="75" spans="1:5" ht="38.25">
      <c r="A75" s="36" t="s">
        <v>65</v>
      </c>
      <c r="E75" s="37" t="s">
        <v>2606</v>
      </c>
    </row>
    <row r="76" spans="1:5" ht="51">
      <c r="A76" s="38" t="s">
        <v>66</v>
      </c>
      <c r="E76" s="39" t="s">
        <v>2607</v>
      </c>
    </row>
    <row r="77" spans="1:5" ht="25.5">
      <c r="A77" t="s">
        <v>67</v>
      </c>
      <c r="E77" s="37" t="s">
        <v>2465</v>
      </c>
    </row>
    <row r="78" spans="1:16" ht="38.25">
      <c r="A78" s="26" t="s">
        <v>59</v>
      </c>
      <c s="31" t="s">
        <v>94</v>
      </c>
      <c s="31" t="s">
        <v>2608</v>
      </c>
      <c s="26" t="s">
        <v>62</v>
      </c>
      <c s="32" t="s">
        <v>2609</v>
      </c>
      <c s="33" t="s">
        <v>81</v>
      </c>
      <c s="34">
        <v>3</v>
      </c>
      <c s="35">
        <v>0</v>
      </c>
      <c s="35">
        <f>ROUND(ROUND(H78,2)*ROUND(G78,3),2)</f>
      </c>
      <c r="O78">
        <f>(I78*21)/100</f>
      </c>
      <c t="s">
        <v>33</v>
      </c>
    </row>
    <row r="79" spans="1:5" ht="38.25">
      <c r="A79" s="36" t="s">
        <v>65</v>
      </c>
      <c r="E79" s="37" t="s">
        <v>2610</v>
      </c>
    </row>
    <row r="80" spans="1:5" ht="51">
      <c r="A80" s="38" t="s">
        <v>66</v>
      </c>
      <c r="E80" s="39" t="s">
        <v>2611</v>
      </c>
    </row>
    <row r="81" spans="1:5" ht="25.5">
      <c r="A81" t="s">
        <v>67</v>
      </c>
      <c r="E81" s="37" t="s">
        <v>2465</v>
      </c>
    </row>
    <row r="82" spans="1:16" ht="25.5">
      <c r="A82" s="26" t="s">
        <v>59</v>
      </c>
      <c s="31" t="s">
        <v>240</v>
      </c>
      <c s="31" t="s">
        <v>2612</v>
      </c>
      <c s="26" t="s">
        <v>62</v>
      </c>
      <c s="32" t="s">
        <v>2613</v>
      </c>
      <c s="33" t="s">
        <v>81</v>
      </c>
      <c s="34">
        <v>1</v>
      </c>
      <c s="35">
        <v>0</v>
      </c>
      <c s="35">
        <f>ROUND(ROUND(H82,2)*ROUND(G82,3),2)</f>
      </c>
      <c r="O82">
        <f>(I82*21)/100</f>
      </c>
      <c t="s">
        <v>33</v>
      </c>
    </row>
    <row r="83" spans="1:5" ht="38.25">
      <c r="A83" s="36" t="s">
        <v>65</v>
      </c>
      <c r="E83" s="37" t="s">
        <v>2614</v>
      </c>
    </row>
    <row r="84" spans="1:5" ht="51">
      <c r="A84" s="38" t="s">
        <v>66</v>
      </c>
      <c r="E84" s="39" t="s">
        <v>2615</v>
      </c>
    </row>
    <row r="85" spans="1:5" ht="25.5">
      <c r="A85" t="s">
        <v>67</v>
      </c>
      <c r="E85" s="37" t="s">
        <v>2465</v>
      </c>
    </row>
    <row r="86" spans="1:16" ht="25.5">
      <c r="A86" s="26" t="s">
        <v>59</v>
      </c>
      <c s="31" t="s">
        <v>45</v>
      </c>
      <c s="31" t="s">
        <v>2616</v>
      </c>
      <c s="26" t="s">
        <v>62</v>
      </c>
      <c s="32" t="s">
        <v>2617</v>
      </c>
      <c s="33" t="s">
        <v>71</v>
      </c>
      <c s="34">
        <v>19</v>
      </c>
      <c s="35">
        <v>0</v>
      </c>
      <c s="35">
        <f>ROUND(ROUND(H86,2)*ROUND(G86,3),2)</f>
      </c>
      <c r="O86">
        <f>(I86*21)/100</f>
      </c>
      <c t="s">
        <v>33</v>
      </c>
    </row>
    <row r="87" spans="1:5" ht="25.5">
      <c r="A87" s="36" t="s">
        <v>65</v>
      </c>
      <c r="E87" s="37" t="s">
        <v>2617</v>
      </c>
    </row>
    <row r="88" spans="1:5" ht="51">
      <c r="A88" s="38" t="s">
        <v>66</v>
      </c>
      <c r="E88" s="39" t="s">
        <v>2618</v>
      </c>
    </row>
    <row r="89" spans="1:5" ht="25.5">
      <c r="A89" t="s">
        <v>67</v>
      </c>
      <c r="E89" s="37" t="s">
        <v>2465</v>
      </c>
    </row>
    <row r="90" spans="1:16" ht="12.75">
      <c r="A90" s="26" t="s">
        <v>59</v>
      </c>
      <c s="31" t="s">
        <v>52</v>
      </c>
      <c s="31" t="s">
        <v>2619</v>
      </c>
      <c s="26" t="s">
        <v>62</v>
      </c>
      <c s="32" t="s">
        <v>2620</v>
      </c>
      <c s="33" t="s">
        <v>71</v>
      </c>
      <c s="34">
        <v>71</v>
      </c>
      <c s="35">
        <v>0</v>
      </c>
      <c s="35">
        <f>ROUND(ROUND(H90,2)*ROUND(G90,3),2)</f>
      </c>
      <c r="O90">
        <f>(I90*21)/100</f>
      </c>
      <c t="s">
        <v>33</v>
      </c>
    </row>
    <row r="91" spans="1:5" ht="12.75">
      <c r="A91" s="36" t="s">
        <v>65</v>
      </c>
      <c r="E91" s="37" t="s">
        <v>2620</v>
      </c>
    </row>
    <row r="92" spans="1:5" ht="51">
      <c r="A92" s="38" t="s">
        <v>66</v>
      </c>
      <c r="E92" s="39" t="s">
        <v>2621</v>
      </c>
    </row>
    <row r="93" spans="1:5" ht="25.5">
      <c r="A93" t="s">
        <v>67</v>
      </c>
      <c r="E93" s="37" t="s">
        <v>2465</v>
      </c>
    </row>
    <row r="94" spans="1:16" ht="12.75">
      <c r="A94" s="26" t="s">
        <v>59</v>
      </c>
      <c s="31" t="s">
        <v>234</v>
      </c>
      <c s="31" t="s">
        <v>2622</v>
      </c>
      <c s="26" t="s">
        <v>62</v>
      </c>
      <c s="32" t="s">
        <v>2623</v>
      </c>
      <c s="33" t="s">
        <v>71</v>
      </c>
      <c s="34">
        <v>25</v>
      </c>
      <c s="35">
        <v>0</v>
      </c>
      <c s="35">
        <f>ROUND(ROUND(H94,2)*ROUND(G94,3),2)</f>
      </c>
      <c r="O94">
        <f>(I94*21)/100</f>
      </c>
      <c t="s">
        <v>33</v>
      </c>
    </row>
    <row r="95" spans="1:5" ht="12.75">
      <c r="A95" s="36" t="s">
        <v>65</v>
      </c>
      <c r="E95" s="37" t="s">
        <v>2623</v>
      </c>
    </row>
    <row r="96" spans="1:5" ht="51">
      <c r="A96" s="38" t="s">
        <v>66</v>
      </c>
      <c r="E96" s="39" t="s">
        <v>2624</v>
      </c>
    </row>
    <row r="97" spans="1:5" ht="25.5">
      <c r="A97" t="s">
        <v>67</v>
      </c>
      <c r="E97" s="37" t="s">
        <v>2465</v>
      </c>
    </row>
    <row r="98" spans="1:16" ht="12.75">
      <c r="A98" s="26" t="s">
        <v>59</v>
      </c>
      <c s="31" t="s">
        <v>231</v>
      </c>
      <c s="31" t="s">
        <v>2625</v>
      </c>
      <c s="26" t="s">
        <v>62</v>
      </c>
      <c s="32" t="s">
        <v>2626</v>
      </c>
      <c s="33" t="s">
        <v>71</v>
      </c>
      <c s="34">
        <v>71</v>
      </c>
      <c s="35">
        <v>0</v>
      </c>
      <c s="35">
        <f>ROUND(ROUND(H98,2)*ROUND(G98,3),2)</f>
      </c>
      <c r="O98">
        <f>(I98*21)/100</f>
      </c>
      <c t="s">
        <v>33</v>
      </c>
    </row>
    <row r="99" spans="1:5" ht="12.75">
      <c r="A99" s="36" t="s">
        <v>65</v>
      </c>
      <c r="E99" s="37" t="s">
        <v>2626</v>
      </c>
    </row>
    <row r="100" spans="1:5" ht="51">
      <c r="A100" s="38" t="s">
        <v>66</v>
      </c>
      <c r="E100" s="39" t="s">
        <v>2621</v>
      </c>
    </row>
    <row r="101" spans="1:5" ht="12.75">
      <c r="A101" t="s">
        <v>67</v>
      </c>
      <c r="E101" s="37" t="s">
        <v>62</v>
      </c>
    </row>
    <row r="102" spans="1:16" ht="12.75">
      <c r="A102" s="26" t="s">
        <v>59</v>
      </c>
      <c s="31" t="s">
        <v>237</v>
      </c>
      <c s="31" t="s">
        <v>2627</v>
      </c>
      <c s="26" t="s">
        <v>62</v>
      </c>
      <c s="32" t="s">
        <v>2628</v>
      </c>
      <c s="33" t="s">
        <v>71</v>
      </c>
      <c s="34">
        <v>25</v>
      </c>
      <c s="35">
        <v>0</v>
      </c>
      <c s="35">
        <f>ROUND(ROUND(H102,2)*ROUND(G102,3),2)</f>
      </c>
      <c r="O102">
        <f>(I102*21)/100</f>
      </c>
      <c t="s">
        <v>33</v>
      </c>
    </row>
    <row r="103" spans="1:5" ht="12.75">
      <c r="A103" s="36" t="s">
        <v>65</v>
      </c>
      <c r="E103" s="37" t="s">
        <v>2628</v>
      </c>
    </row>
    <row r="104" spans="1:5" ht="51">
      <c r="A104" s="38" t="s">
        <v>66</v>
      </c>
      <c r="E104" s="39" t="s">
        <v>2624</v>
      </c>
    </row>
    <row r="105" spans="1:5" ht="12.75">
      <c r="A105" t="s">
        <v>67</v>
      </c>
      <c r="E105" s="37" t="s">
        <v>62</v>
      </c>
    </row>
    <row r="106" spans="1:16" ht="12.75">
      <c r="A106" s="26" t="s">
        <v>59</v>
      </c>
      <c s="31" t="s">
        <v>47</v>
      </c>
      <c s="31" t="s">
        <v>2629</v>
      </c>
      <c s="26" t="s">
        <v>62</v>
      </c>
      <c s="32" t="s">
        <v>2630</v>
      </c>
      <c s="33" t="s">
        <v>71</v>
      </c>
      <c s="34">
        <v>19</v>
      </c>
      <c s="35">
        <v>0</v>
      </c>
      <c s="35">
        <f>ROUND(ROUND(H106,2)*ROUND(G106,3),2)</f>
      </c>
      <c r="O106">
        <f>(I106*21)/100</f>
      </c>
      <c t="s">
        <v>33</v>
      </c>
    </row>
    <row r="107" spans="1:5" ht="12.75">
      <c r="A107" s="36" t="s">
        <v>65</v>
      </c>
      <c r="E107" s="37" t="s">
        <v>2630</v>
      </c>
    </row>
    <row r="108" spans="1:5" ht="51">
      <c r="A108" s="38" t="s">
        <v>66</v>
      </c>
      <c r="E108" s="39" t="s">
        <v>2618</v>
      </c>
    </row>
    <row r="109" spans="1:5" ht="12.75">
      <c r="A109" t="s">
        <v>67</v>
      </c>
      <c r="E109" s="37" t="s">
        <v>62</v>
      </c>
    </row>
    <row r="110" spans="1:16" ht="12.75">
      <c r="A110" s="26" t="s">
        <v>59</v>
      </c>
      <c s="31" t="s">
        <v>60</v>
      </c>
      <c s="31" t="s">
        <v>2631</v>
      </c>
      <c s="26" t="s">
        <v>62</v>
      </c>
      <c s="32" t="s">
        <v>2632</v>
      </c>
      <c s="33" t="s">
        <v>71</v>
      </c>
      <c s="34">
        <v>6</v>
      </c>
      <c s="35">
        <v>0</v>
      </c>
      <c s="35">
        <f>ROUND(ROUND(H110,2)*ROUND(G110,3),2)</f>
      </c>
      <c r="O110">
        <f>(I110*21)/100</f>
      </c>
      <c t="s">
        <v>33</v>
      </c>
    </row>
    <row r="111" spans="1:5" ht="12.75">
      <c r="A111" s="36" t="s">
        <v>65</v>
      </c>
      <c r="E111" s="37" t="s">
        <v>2632</v>
      </c>
    </row>
    <row r="112" spans="1:5" ht="51">
      <c r="A112" s="38" t="s">
        <v>66</v>
      </c>
      <c r="E112" s="39" t="s">
        <v>2598</v>
      </c>
    </row>
    <row r="113" spans="1:5" ht="12.75">
      <c r="A113" t="s">
        <v>67</v>
      </c>
      <c r="E113" s="37" t="s">
        <v>62</v>
      </c>
    </row>
    <row r="114" spans="1:16" ht="12.75">
      <c r="A114" s="26" t="s">
        <v>59</v>
      </c>
      <c s="31" t="s">
        <v>243</v>
      </c>
      <c s="31" t="s">
        <v>2633</v>
      </c>
      <c s="26" t="s">
        <v>62</v>
      </c>
      <c s="32" t="s">
        <v>2634</v>
      </c>
      <c s="33" t="s">
        <v>81</v>
      </c>
      <c s="34">
        <v>1</v>
      </c>
      <c s="35">
        <v>0</v>
      </c>
      <c s="35">
        <f>ROUND(ROUND(H114,2)*ROUND(G114,3),2)</f>
      </c>
      <c r="O114">
        <f>(I114*21)/100</f>
      </c>
      <c t="s">
        <v>33</v>
      </c>
    </row>
    <row r="115" spans="1:5" ht="12.75">
      <c r="A115" s="36" t="s">
        <v>65</v>
      </c>
      <c r="E115" s="37" t="s">
        <v>2634</v>
      </c>
    </row>
    <row r="116" spans="1:5" ht="51">
      <c r="A116" s="38" t="s">
        <v>66</v>
      </c>
      <c r="E116" s="39" t="s">
        <v>2615</v>
      </c>
    </row>
    <row r="117" spans="1:5" ht="12.75">
      <c r="A117" t="s">
        <v>67</v>
      </c>
      <c r="E117" s="37" t="s">
        <v>62</v>
      </c>
    </row>
    <row r="118" spans="1:16" ht="12.75">
      <c r="A118" s="26" t="s">
        <v>59</v>
      </c>
      <c s="31" t="s">
        <v>100</v>
      </c>
      <c s="31" t="s">
        <v>2635</v>
      </c>
      <c s="26" t="s">
        <v>62</v>
      </c>
      <c s="32" t="s">
        <v>2636</v>
      </c>
      <c s="33" t="s">
        <v>225</v>
      </c>
      <c s="34">
        <v>0.5</v>
      </c>
      <c s="35">
        <v>0</v>
      </c>
      <c s="35">
        <f>ROUND(ROUND(H118,2)*ROUND(G118,3),2)</f>
      </c>
      <c r="O118">
        <f>(I118*21)/100</f>
      </c>
      <c t="s">
        <v>33</v>
      </c>
    </row>
    <row r="119" spans="1:5" ht="12.75">
      <c r="A119" s="36" t="s">
        <v>65</v>
      </c>
      <c r="E119" s="37" t="s">
        <v>2636</v>
      </c>
    </row>
    <row r="120" spans="1:5" ht="51">
      <c r="A120" s="38" t="s">
        <v>66</v>
      </c>
      <c r="E120" s="39" t="s">
        <v>2607</v>
      </c>
    </row>
    <row r="121" spans="1:5" ht="12.75">
      <c r="A121" t="s">
        <v>67</v>
      </c>
      <c r="E121" s="37" t="s">
        <v>62</v>
      </c>
    </row>
    <row r="122" spans="1:16" ht="12.75">
      <c r="A122" s="26" t="s">
        <v>59</v>
      </c>
      <c s="31" t="s">
        <v>72</v>
      </c>
      <c s="31" t="s">
        <v>2637</v>
      </c>
      <c s="26" t="s">
        <v>62</v>
      </c>
      <c s="32" t="s">
        <v>2638</v>
      </c>
      <c s="33" t="s">
        <v>71</v>
      </c>
      <c s="34">
        <v>22</v>
      </c>
      <c s="35">
        <v>0</v>
      </c>
      <c s="35">
        <f>ROUND(ROUND(H122,2)*ROUND(G122,3),2)</f>
      </c>
      <c r="O122">
        <f>(I122*21)/100</f>
      </c>
      <c t="s">
        <v>33</v>
      </c>
    </row>
    <row r="123" spans="1:5" ht="12.75">
      <c r="A123" s="36" t="s">
        <v>65</v>
      </c>
      <c r="E123" s="37" t="s">
        <v>2638</v>
      </c>
    </row>
    <row r="124" spans="1:5" ht="51">
      <c r="A124" s="38" t="s">
        <v>66</v>
      </c>
      <c r="E124" s="39" t="s">
        <v>2585</v>
      </c>
    </row>
    <row r="125" spans="1:5" ht="12.75">
      <c r="A125" t="s">
        <v>67</v>
      </c>
      <c r="E125" s="37" t="s">
        <v>62</v>
      </c>
    </row>
    <row r="126" spans="1:18" ht="12.75" customHeight="1">
      <c r="A126" s="6" t="s">
        <v>56</v>
      </c>
      <c s="6"/>
      <c s="41" t="s">
        <v>2639</v>
      </c>
      <c s="6"/>
      <c s="29" t="s">
        <v>2640</v>
      </c>
      <c s="6"/>
      <c s="6"/>
      <c s="6"/>
      <c s="42">
        <f>0+Q126</f>
      </c>
      <c r="O126">
        <f>0+R126</f>
      </c>
      <c r="Q126">
        <f>0+I127+I131+I135</f>
      </c>
      <c>
        <f>0+O127+O131+O135</f>
      </c>
    </row>
    <row r="127" spans="1:16" ht="12.75">
      <c r="A127" s="26" t="s">
        <v>59</v>
      </c>
      <c s="31" t="s">
        <v>107</v>
      </c>
      <c s="31" t="s">
        <v>2641</v>
      </c>
      <c s="26" t="s">
        <v>62</v>
      </c>
      <c s="32" t="s">
        <v>2642</v>
      </c>
      <c s="33" t="s">
        <v>81</v>
      </c>
      <c s="34">
        <v>1</v>
      </c>
      <c s="35">
        <v>0</v>
      </c>
      <c s="35">
        <f>ROUND(ROUND(H127,2)*ROUND(G127,3),2)</f>
      </c>
      <c r="O127">
        <f>(I127*21)/100</f>
      </c>
      <c t="s">
        <v>33</v>
      </c>
    </row>
    <row r="128" spans="1:5" ht="12.75">
      <c r="A128" s="36" t="s">
        <v>65</v>
      </c>
      <c r="E128" s="37" t="s">
        <v>2642</v>
      </c>
    </row>
    <row r="129" spans="1:5" ht="51">
      <c r="A129" s="38" t="s">
        <v>66</v>
      </c>
      <c r="E129" s="39" t="s">
        <v>2562</v>
      </c>
    </row>
    <row r="130" spans="1:5" ht="25.5">
      <c r="A130" t="s">
        <v>67</v>
      </c>
      <c r="E130" s="37" t="s">
        <v>2465</v>
      </c>
    </row>
    <row r="131" spans="1:16" ht="12.75">
      <c r="A131" s="26" t="s">
        <v>59</v>
      </c>
      <c s="31" t="s">
        <v>110</v>
      </c>
      <c s="31" t="s">
        <v>2643</v>
      </c>
      <c s="26" t="s">
        <v>62</v>
      </c>
      <c s="32" t="s">
        <v>2644</v>
      </c>
      <c s="33" t="s">
        <v>81</v>
      </c>
      <c s="34">
        <v>3</v>
      </c>
      <c s="35">
        <v>0</v>
      </c>
      <c s="35">
        <f>ROUND(ROUND(H131,2)*ROUND(G131,3),2)</f>
      </c>
      <c r="O131">
        <f>(I131*21)/100</f>
      </c>
      <c t="s">
        <v>33</v>
      </c>
    </row>
    <row r="132" spans="1:5" ht="12.75">
      <c r="A132" s="36" t="s">
        <v>65</v>
      </c>
      <c r="E132" s="37" t="s">
        <v>2644</v>
      </c>
    </row>
    <row r="133" spans="1:5" ht="51">
      <c r="A133" s="38" t="s">
        <v>66</v>
      </c>
      <c r="E133" s="39" t="s">
        <v>2569</v>
      </c>
    </row>
    <row r="134" spans="1:5" ht="25.5">
      <c r="A134" t="s">
        <v>67</v>
      </c>
      <c r="E134" s="37" t="s">
        <v>2465</v>
      </c>
    </row>
    <row r="135" spans="1:16" ht="12.75">
      <c r="A135" s="26" t="s">
        <v>59</v>
      </c>
      <c s="31" t="s">
        <v>103</v>
      </c>
      <c s="31" t="s">
        <v>2645</v>
      </c>
      <c s="26" t="s">
        <v>62</v>
      </c>
      <c s="32" t="s">
        <v>2646</v>
      </c>
      <c s="33" t="s">
        <v>81</v>
      </c>
      <c s="34">
        <v>3</v>
      </c>
      <c s="35">
        <v>0</v>
      </c>
      <c s="35">
        <f>ROUND(ROUND(H135,2)*ROUND(G135,3),2)</f>
      </c>
      <c r="O135">
        <f>(I135*21)/100</f>
      </c>
      <c t="s">
        <v>33</v>
      </c>
    </row>
    <row r="136" spans="1:5" ht="12.75">
      <c r="A136" s="36" t="s">
        <v>65</v>
      </c>
      <c r="E136" s="37" t="s">
        <v>2646</v>
      </c>
    </row>
    <row r="137" spans="1:5" ht="51">
      <c r="A137" s="38" t="s">
        <v>66</v>
      </c>
      <c r="E137" s="39" t="s">
        <v>2569</v>
      </c>
    </row>
    <row r="138" spans="1:5" ht="25.5">
      <c r="A138" t="s">
        <v>67</v>
      </c>
      <c r="E138" s="37" t="s">
        <v>2465</v>
      </c>
    </row>
    <row r="139" spans="1:18" ht="12.75" customHeight="1">
      <c r="A139" s="6" t="s">
        <v>56</v>
      </c>
      <c s="6"/>
      <c s="41" t="s">
        <v>2647</v>
      </c>
      <c s="6"/>
      <c s="29" t="s">
        <v>2648</v>
      </c>
      <c s="6"/>
      <c s="6"/>
      <c s="6"/>
      <c s="42">
        <f>0+Q139</f>
      </c>
      <c r="O139">
        <f>0+R139</f>
      </c>
      <c r="Q139">
        <f>0+I140+I144+I148+I152</f>
      </c>
      <c>
        <f>0+O140+O144+O148+O152</f>
      </c>
    </row>
    <row r="140" spans="1:16" ht="12.75">
      <c r="A140" s="26" t="s">
        <v>59</v>
      </c>
      <c s="31" t="s">
        <v>113</v>
      </c>
      <c s="31" t="s">
        <v>2649</v>
      </c>
      <c s="26" t="s">
        <v>62</v>
      </c>
      <c s="32" t="s">
        <v>2650</v>
      </c>
      <c s="33" t="s">
        <v>2651</v>
      </c>
      <c s="34">
        <v>14</v>
      </c>
      <c s="35">
        <v>0</v>
      </c>
      <c s="35">
        <f>ROUND(ROUND(H140,2)*ROUND(G140,3),2)</f>
      </c>
      <c r="O140">
        <f>(I140*21)/100</f>
      </c>
      <c t="s">
        <v>33</v>
      </c>
    </row>
    <row r="141" spans="1:5" ht="12.75">
      <c r="A141" s="36" t="s">
        <v>65</v>
      </c>
      <c r="E141" s="37" t="s">
        <v>2650</v>
      </c>
    </row>
    <row r="142" spans="1:5" ht="51">
      <c r="A142" s="38" t="s">
        <v>66</v>
      </c>
      <c r="E142" s="39" t="s">
        <v>2652</v>
      </c>
    </row>
    <row r="143" spans="1:5" ht="25.5">
      <c r="A143" t="s">
        <v>67</v>
      </c>
      <c r="E143" s="37" t="s">
        <v>2465</v>
      </c>
    </row>
    <row r="144" spans="1:16" ht="12.75">
      <c r="A144" s="26" t="s">
        <v>59</v>
      </c>
      <c s="31" t="s">
        <v>116</v>
      </c>
      <c s="31" t="s">
        <v>2653</v>
      </c>
      <c s="26" t="s">
        <v>62</v>
      </c>
      <c s="32" t="s">
        <v>2654</v>
      </c>
      <c s="33" t="s">
        <v>2651</v>
      </c>
      <c s="34">
        <v>14</v>
      </c>
      <c s="35">
        <v>0</v>
      </c>
      <c s="35">
        <f>ROUND(ROUND(H144,2)*ROUND(G144,3),2)</f>
      </c>
      <c r="O144">
        <f>(I144*21)/100</f>
      </c>
      <c t="s">
        <v>33</v>
      </c>
    </row>
    <row r="145" spans="1:5" ht="12.75">
      <c r="A145" s="36" t="s">
        <v>65</v>
      </c>
      <c r="E145" s="37" t="s">
        <v>2654</v>
      </c>
    </row>
    <row r="146" spans="1:5" ht="51">
      <c r="A146" s="38" t="s">
        <v>66</v>
      </c>
      <c r="E146" s="39" t="s">
        <v>2652</v>
      </c>
    </row>
    <row r="147" spans="1:5" ht="25.5">
      <c r="A147" t="s">
        <v>67</v>
      </c>
      <c r="E147" s="37" t="s">
        <v>2465</v>
      </c>
    </row>
    <row r="148" spans="1:16" ht="12.75">
      <c r="A148" s="26" t="s">
        <v>59</v>
      </c>
      <c s="31" t="s">
        <v>119</v>
      </c>
      <c s="31" t="s">
        <v>2655</v>
      </c>
      <c s="26" t="s">
        <v>62</v>
      </c>
      <c s="32" t="s">
        <v>2656</v>
      </c>
      <c s="33" t="s">
        <v>2651</v>
      </c>
      <c s="34">
        <v>14</v>
      </c>
      <c s="35">
        <v>0</v>
      </c>
      <c s="35">
        <f>ROUND(ROUND(H148,2)*ROUND(G148,3),2)</f>
      </c>
      <c r="O148">
        <f>(I148*21)/100</f>
      </c>
      <c t="s">
        <v>33</v>
      </c>
    </row>
    <row r="149" spans="1:5" ht="12.75">
      <c r="A149" s="36" t="s">
        <v>65</v>
      </c>
      <c r="E149" s="37" t="s">
        <v>2656</v>
      </c>
    </row>
    <row r="150" spans="1:5" ht="51">
      <c r="A150" s="38" t="s">
        <v>66</v>
      </c>
      <c r="E150" s="39" t="s">
        <v>2652</v>
      </c>
    </row>
    <row r="151" spans="1:5" ht="25.5">
      <c r="A151" t="s">
        <v>67</v>
      </c>
      <c r="E151" s="37" t="s">
        <v>2465</v>
      </c>
    </row>
    <row r="152" spans="1:16" ht="12.75">
      <c r="A152" s="26" t="s">
        <v>59</v>
      </c>
      <c s="31" t="s">
        <v>122</v>
      </c>
      <c s="31" t="s">
        <v>2657</v>
      </c>
      <c s="26" t="s">
        <v>62</v>
      </c>
      <c s="32" t="s">
        <v>2658</v>
      </c>
      <c s="33" t="s">
        <v>81</v>
      </c>
      <c s="34">
        <v>1</v>
      </c>
      <c s="35">
        <v>0</v>
      </c>
      <c s="35">
        <f>ROUND(ROUND(H152,2)*ROUND(G152,3),2)</f>
      </c>
      <c r="O152">
        <f>(I152*21)/100</f>
      </c>
      <c t="s">
        <v>33</v>
      </c>
    </row>
    <row r="153" spans="1:5" ht="12.75">
      <c r="A153" s="36" t="s">
        <v>65</v>
      </c>
      <c r="E153" s="37" t="s">
        <v>2658</v>
      </c>
    </row>
    <row r="154" spans="1:5" ht="51">
      <c r="A154" s="38" t="s">
        <v>66</v>
      </c>
      <c r="E154" s="39" t="s">
        <v>2659</v>
      </c>
    </row>
    <row r="155" spans="1:5" ht="25.5">
      <c r="A155" t="s">
        <v>67</v>
      </c>
      <c r="E155" s="37" t="s">
        <v>2465</v>
      </c>
    </row>
    <row r="156" spans="1:18" ht="12.75" customHeight="1">
      <c r="A156" s="6" t="s">
        <v>56</v>
      </c>
      <c s="6"/>
      <c s="41" t="s">
        <v>2660</v>
      </c>
      <c s="6"/>
      <c s="29" t="s">
        <v>2661</v>
      </c>
      <c s="6"/>
      <c s="6"/>
      <c s="6"/>
      <c s="42">
        <f>0+Q156</f>
      </c>
      <c r="O156">
        <f>0+R156</f>
      </c>
      <c r="Q156">
        <f>0+I157+I161</f>
      </c>
      <c>
        <f>0+O157+O161</f>
      </c>
    </row>
    <row r="157" spans="1:16" ht="12.75">
      <c r="A157" s="26" t="s">
        <v>59</v>
      </c>
      <c s="31" t="s">
        <v>128</v>
      </c>
      <c s="31" t="s">
        <v>2662</v>
      </c>
      <c s="26" t="s">
        <v>62</v>
      </c>
      <c s="32" t="s">
        <v>2663</v>
      </c>
      <c s="33" t="s">
        <v>81</v>
      </c>
      <c s="34">
        <v>1</v>
      </c>
      <c s="35">
        <v>0</v>
      </c>
      <c s="35">
        <f>ROUND(ROUND(H157,2)*ROUND(G157,3),2)</f>
      </c>
      <c r="O157">
        <f>(I157*21)/100</f>
      </c>
      <c t="s">
        <v>33</v>
      </c>
    </row>
    <row r="158" spans="1:5" ht="12.75">
      <c r="A158" s="36" t="s">
        <v>65</v>
      </c>
      <c r="E158" s="37" t="s">
        <v>2663</v>
      </c>
    </row>
    <row r="159" spans="1:5" ht="344.25">
      <c r="A159" s="38" t="s">
        <v>66</v>
      </c>
      <c r="E159" s="39" t="s">
        <v>2664</v>
      </c>
    </row>
    <row r="160" spans="1:5" ht="25.5">
      <c r="A160" t="s">
        <v>67</v>
      </c>
      <c r="E160" s="37" t="s">
        <v>2465</v>
      </c>
    </row>
    <row r="161" spans="1:16" ht="12.75">
      <c r="A161" s="26" t="s">
        <v>59</v>
      </c>
      <c s="31" t="s">
        <v>125</v>
      </c>
      <c s="31" t="s">
        <v>2665</v>
      </c>
      <c s="26" t="s">
        <v>62</v>
      </c>
      <c s="32" t="s">
        <v>2666</v>
      </c>
      <c s="33" t="s">
        <v>81</v>
      </c>
      <c s="34">
        <v>1</v>
      </c>
      <c s="35">
        <v>0</v>
      </c>
      <c s="35">
        <f>ROUND(ROUND(H161,2)*ROUND(G161,3),2)</f>
      </c>
      <c r="O161">
        <f>(I161*21)/100</f>
      </c>
      <c t="s">
        <v>33</v>
      </c>
    </row>
    <row r="162" spans="1:5" ht="12.75">
      <c r="A162" s="36" t="s">
        <v>65</v>
      </c>
      <c r="E162" s="37" t="s">
        <v>2666</v>
      </c>
    </row>
    <row r="163" spans="1:5" ht="318.75">
      <c r="A163" s="38" t="s">
        <v>66</v>
      </c>
      <c r="E163" s="39" t="s">
        <v>2667</v>
      </c>
    </row>
    <row r="164" spans="1:5" ht="25.5">
      <c r="A164" t="s">
        <v>67</v>
      </c>
      <c r="E164" s="37" t="s">
        <v>2465</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0+O12+O37+O42+O123+O148+O153+O186+O191</f>
      </c>
      <c t="s">
        <v>32</v>
      </c>
    </row>
    <row r="3" spans="1:16" ht="15" customHeight="1">
      <c r="A3" t="s">
        <v>12</v>
      </c>
      <c s="12" t="s">
        <v>14</v>
      </c>
      <c s="13" t="s">
        <v>15</v>
      </c>
      <c s="1"/>
      <c s="14" t="s">
        <v>16</v>
      </c>
      <c s="1"/>
      <c s="9"/>
      <c s="8" t="s">
        <v>2668</v>
      </c>
      <c s="43">
        <f>0+I12+I37+I42+I123+I148+I153+I186+I191</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1776</v>
      </c>
      <c s="1"/>
      <c s="14" t="s">
        <v>1777</v>
      </c>
      <c s="1"/>
      <c s="1"/>
      <c s="1"/>
      <c s="1"/>
    </row>
    <row r="7" spans="1:9" ht="12.75" customHeight="1">
      <c r="A7" t="s">
        <v>27</v>
      </c>
      <c s="12" t="s">
        <v>18</v>
      </c>
      <c s="13" t="s">
        <v>2351</v>
      </c>
      <c s="1"/>
      <c s="14" t="s">
        <v>2352</v>
      </c>
      <c s="1"/>
      <c s="1"/>
      <c s="1"/>
      <c s="1"/>
    </row>
    <row r="8" spans="1:9" ht="12.75" customHeight="1">
      <c r="A8" t="s">
        <v>322</v>
      </c>
      <c s="16" t="s">
        <v>28</v>
      </c>
      <c s="17" t="s">
        <v>2668</v>
      </c>
      <c s="6"/>
      <c s="18" t="s">
        <v>2669</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978</v>
      </c>
      <c s="27"/>
      <c s="29" t="s">
        <v>979</v>
      </c>
      <c s="27"/>
      <c s="27"/>
      <c s="27"/>
      <c s="30">
        <f>0+Q12</f>
      </c>
      <c r="O12">
        <f>0+R12</f>
      </c>
      <c r="Q12">
        <f>0+I13+I17+I21+I25+I29+I33</f>
      </c>
      <c>
        <f>0+O13+O17+O21+O25+O29+O33</f>
      </c>
    </row>
    <row r="13" spans="1:16" ht="25.5">
      <c r="A13" s="26" t="s">
        <v>59</v>
      </c>
      <c s="31" t="s">
        <v>33</v>
      </c>
      <c s="31" t="s">
        <v>238</v>
      </c>
      <c s="26" t="s">
        <v>62</v>
      </c>
      <c s="32" t="s">
        <v>239</v>
      </c>
      <c s="33" t="s">
        <v>71</v>
      </c>
      <c s="34">
        <v>100</v>
      </c>
      <c s="35">
        <v>0</v>
      </c>
      <c s="35">
        <f>ROUND(ROUND(H13,2)*ROUND(G13,3),2)</f>
      </c>
      <c r="O13">
        <f>(I13*21)/100</f>
      </c>
      <c t="s">
        <v>33</v>
      </c>
    </row>
    <row r="14" spans="1:5" ht="25.5">
      <c r="A14" s="36" t="s">
        <v>65</v>
      </c>
      <c r="E14" s="37" t="s">
        <v>239</v>
      </c>
    </row>
    <row r="15" spans="1:5" ht="25.5">
      <c r="A15" s="38" t="s">
        <v>66</v>
      </c>
      <c r="E15" s="44" t="s">
        <v>2671</v>
      </c>
    </row>
    <row r="16" spans="1:5" ht="63.75">
      <c r="A16" t="s">
        <v>67</v>
      </c>
      <c r="E16" s="37" t="s">
        <v>2220</v>
      </c>
    </row>
    <row r="17" spans="1:16" ht="25.5">
      <c r="A17" s="26" t="s">
        <v>59</v>
      </c>
      <c s="31" t="s">
        <v>32</v>
      </c>
      <c s="31" t="s">
        <v>502</v>
      </c>
      <c s="26" t="s">
        <v>62</v>
      </c>
      <c s="32" t="s">
        <v>503</v>
      </c>
      <c s="33" t="s">
        <v>71</v>
      </c>
      <c s="34">
        <v>560</v>
      </c>
      <c s="35">
        <v>0</v>
      </c>
      <c s="35">
        <f>ROUND(ROUND(H17,2)*ROUND(G17,3),2)</f>
      </c>
      <c r="O17">
        <f>(I17*21)/100</f>
      </c>
      <c t="s">
        <v>33</v>
      </c>
    </row>
    <row r="18" spans="1:5" ht="25.5">
      <c r="A18" s="36" t="s">
        <v>65</v>
      </c>
      <c r="E18" s="37" t="s">
        <v>503</v>
      </c>
    </row>
    <row r="19" spans="1:5" ht="25.5">
      <c r="A19" s="38" t="s">
        <v>66</v>
      </c>
      <c r="E19" s="44" t="s">
        <v>2672</v>
      </c>
    </row>
    <row r="20" spans="1:5" ht="25.5">
      <c r="A20" t="s">
        <v>67</v>
      </c>
      <c r="E20" s="37" t="s">
        <v>1057</v>
      </c>
    </row>
    <row r="21" spans="1:16" ht="12.75">
      <c r="A21" s="26" t="s">
        <v>59</v>
      </c>
      <c s="31" t="s">
        <v>43</v>
      </c>
      <c s="31" t="s">
        <v>653</v>
      </c>
      <c s="26" t="s">
        <v>62</v>
      </c>
      <c s="32" t="s">
        <v>654</v>
      </c>
      <c s="33" t="s">
        <v>71</v>
      </c>
      <c s="34">
        <v>210</v>
      </c>
      <c s="35">
        <v>0</v>
      </c>
      <c s="35">
        <f>ROUND(ROUND(H21,2)*ROUND(G21,3),2)</f>
      </c>
      <c r="O21">
        <f>(I21*21)/100</f>
      </c>
      <c t="s">
        <v>33</v>
      </c>
    </row>
    <row r="22" spans="1:5" ht="12.75">
      <c r="A22" s="36" t="s">
        <v>65</v>
      </c>
      <c r="E22" s="37" t="s">
        <v>654</v>
      </c>
    </row>
    <row r="23" spans="1:5" ht="25.5">
      <c r="A23" s="38" t="s">
        <v>66</v>
      </c>
      <c r="E23" s="44" t="s">
        <v>2673</v>
      </c>
    </row>
    <row r="24" spans="1:5" ht="25.5">
      <c r="A24" t="s">
        <v>67</v>
      </c>
      <c r="E24" s="37" t="s">
        <v>1057</v>
      </c>
    </row>
    <row r="25" spans="1:16" ht="12.75">
      <c r="A25" s="26" t="s">
        <v>59</v>
      </c>
      <c s="31" t="s">
        <v>45</v>
      </c>
      <c s="31" t="s">
        <v>241</v>
      </c>
      <c s="26" t="s">
        <v>62</v>
      </c>
      <c s="32" t="s">
        <v>242</v>
      </c>
      <c s="33" t="s">
        <v>71</v>
      </c>
      <c s="34">
        <v>170</v>
      </c>
      <c s="35">
        <v>0</v>
      </c>
      <c s="35">
        <f>ROUND(ROUND(H25,2)*ROUND(G25,3),2)</f>
      </c>
      <c r="O25">
        <f>(I25*21)/100</f>
      </c>
      <c t="s">
        <v>33</v>
      </c>
    </row>
    <row r="26" spans="1:5" ht="12.75">
      <c r="A26" s="36" t="s">
        <v>65</v>
      </c>
      <c r="E26" s="37" t="s">
        <v>242</v>
      </c>
    </row>
    <row r="27" spans="1:5" ht="25.5">
      <c r="A27" s="38" t="s">
        <v>66</v>
      </c>
      <c r="E27" s="44" t="s">
        <v>2674</v>
      </c>
    </row>
    <row r="28" spans="1:5" ht="25.5">
      <c r="A28" t="s">
        <v>67</v>
      </c>
      <c r="E28" s="37" t="s">
        <v>1057</v>
      </c>
    </row>
    <row r="29" spans="1:16" ht="12.75">
      <c r="A29" s="26" t="s">
        <v>59</v>
      </c>
      <c s="31" t="s">
        <v>47</v>
      </c>
      <c s="31" t="s">
        <v>657</v>
      </c>
      <c s="26" t="s">
        <v>62</v>
      </c>
      <c s="32" t="s">
        <v>658</v>
      </c>
      <c s="33" t="s">
        <v>225</v>
      </c>
      <c s="34">
        <v>0.2</v>
      </c>
      <c s="35">
        <v>0</v>
      </c>
      <c s="35">
        <f>ROUND(ROUND(H29,2)*ROUND(G29,3),2)</f>
      </c>
      <c r="O29">
        <f>(I29*21)/100</f>
      </c>
      <c t="s">
        <v>33</v>
      </c>
    </row>
    <row r="30" spans="1:5" ht="12.75">
      <c r="A30" s="36" t="s">
        <v>65</v>
      </c>
      <c r="E30" s="37" t="s">
        <v>658</v>
      </c>
    </row>
    <row r="31" spans="1:5" ht="25.5">
      <c r="A31" s="38" t="s">
        <v>66</v>
      </c>
      <c r="E31" s="44" t="s">
        <v>2675</v>
      </c>
    </row>
    <row r="32" spans="1:5" ht="38.25">
      <c r="A32" t="s">
        <v>67</v>
      </c>
      <c r="E32" s="37" t="s">
        <v>659</v>
      </c>
    </row>
    <row r="33" spans="1:16" ht="12.75">
      <c r="A33" s="26" t="s">
        <v>59</v>
      </c>
      <c s="31" t="s">
        <v>201</v>
      </c>
      <c s="31" t="s">
        <v>2223</v>
      </c>
      <c s="26" t="s">
        <v>62</v>
      </c>
      <c s="32" t="s">
        <v>2224</v>
      </c>
      <c s="33" t="s">
        <v>225</v>
      </c>
      <c s="34">
        <v>4</v>
      </c>
      <c s="35">
        <v>0</v>
      </c>
      <c s="35">
        <f>ROUND(ROUND(H33,2)*ROUND(G33,3),2)</f>
      </c>
      <c r="O33">
        <f>(I33*21)/100</f>
      </c>
      <c t="s">
        <v>33</v>
      </c>
    </row>
    <row r="34" spans="1:5" ht="12.75">
      <c r="A34" s="36" t="s">
        <v>65</v>
      </c>
      <c r="E34" s="37" t="s">
        <v>2224</v>
      </c>
    </row>
    <row r="35" spans="1:5" ht="25.5">
      <c r="A35" s="38" t="s">
        <v>66</v>
      </c>
      <c r="E35" s="44" t="s">
        <v>2676</v>
      </c>
    </row>
    <row r="36" spans="1:5" ht="38.25">
      <c r="A36" t="s">
        <v>67</v>
      </c>
      <c r="E36" s="37" t="s">
        <v>659</v>
      </c>
    </row>
    <row r="37" spans="1:18" ht="12.75" customHeight="1">
      <c r="A37" s="6" t="s">
        <v>56</v>
      </c>
      <c s="6"/>
      <c s="41" t="s">
        <v>994</v>
      </c>
      <c s="6"/>
      <c s="29" t="s">
        <v>995</v>
      </c>
      <c s="6"/>
      <c s="6"/>
      <c s="6"/>
      <c s="42">
        <f>0+Q37</f>
      </c>
      <c r="O37">
        <f>0+R37</f>
      </c>
      <c r="Q37">
        <f>0+I38</f>
      </c>
      <c>
        <f>0+O38</f>
      </c>
    </row>
    <row r="38" spans="1:16" ht="38.25">
      <c r="A38" s="26" t="s">
        <v>59</v>
      </c>
      <c s="31" t="s">
        <v>226</v>
      </c>
      <c s="31" t="s">
        <v>996</v>
      </c>
      <c s="26" t="s">
        <v>62</v>
      </c>
      <c s="32" t="s">
        <v>997</v>
      </c>
      <c s="33" t="s">
        <v>998</v>
      </c>
      <c s="34">
        <v>50</v>
      </c>
      <c s="35">
        <v>0</v>
      </c>
      <c s="35">
        <f>ROUND(ROUND(H38,2)*ROUND(G38,3),2)</f>
      </c>
      <c r="O38">
        <f>(I38*21)/100</f>
      </c>
      <c t="s">
        <v>33</v>
      </c>
    </row>
    <row r="39" spans="1:5" ht="38.25">
      <c r="A39" s="36" t="s">
        <v>65</v>
      </c>
      <c r="E39" s="37" t="s">
        <v>997</v>
      </c>
    </row>
    <row r="40" spans="1:5" ht="25.5">
      <c r="A40" s="38" t="s">
        <v>66</v>
      </c>
      <c r="E40" s="44" t="s">
        <v>2677</v>
      </c>
    </row>
    <row r="41" spans="1:5" ht="51">
      <c r="A41" t="s">
        <v>67</v>
      </c>
      <c r="E41" s="37" t="s">
        <v>2227</v>
      </c>
    </row>
    <row r="42" spans="1:18" ht="12.75" customHeight="1">
      <c r="A42" s="6" t="s">
        <v>56</v>
      </c>
      <c s="6"/>
      <c s="41" t="s">
        <v>662</v>
      </c>
      <c s="6"/>
      <c s="29" t="s">
        <v>2228</v>
      </c>
      <c s="6"/>
      <c s="6"/>
      <c s="6"/>
      <c s="42">
        <f>0+Q42</f>
      </c>
      <c r="O42">
        <f>0+R42</f>
      </c>
      <c r="Q42">
        <f>0+I43+I47+I51+I55+I59+I63+I67+I71+I75+I79+I83+I87+I91+I95+I99+I103+I107+I111+I115+I119</f>
      </c>
      <c>
        <f>0+O43+O47+O51+O55+O59+O63+O67+O71+O75+O79+O83+O87+O91+O95+O99+O103+O107+O111+O115+O119</f>
      </c>
    </row>
    <row r="43" spans="1:16" ht="25.5">
      <c r="A43" s="26" t="s">
        <v>59</v>
      </c>
      <c s="31" t="s">
        <v>50</v>
      </c>
      <c s="31" t="s">
        <v>2229</v>
      </c>
      <c s="26" t="s">
        <v>62</v>
      </c>
      <c s="32" t="s">
        <v>2230</v>
      </c>
      <c s="33" t="s">
        <v>81</v>
      </c>
      <c s="34">
        <v>35</v>
      </c>
      <c s="35">
        <v>0</v>
      </c>
      <c s="35">
        <f>ROUND(ROUND(H43,2)*ROUND(G43,3),2)</f>
      </c>
      <c r="O43">
        <f>(I43*21)/100</f>
      </c>
      <c t="s">
        <v>33</v>
      </c>
    </row>
    <row r="44" spans="1:5" ht="25.5">
      <c r="A44" s="36" t="s">
        <v>65</v>
      </c>
      <c r="E44" s="37" t="s">
        <v>2230</v>
      </c>
    </row>
    <row r="45" spans="1:5" ht="25.5">
      <c r="A45" s="38" t="s">
        <v>66</v>
      </c>
      <c r="E45" s="44" t="s">
        <v>2678</v>
      </c>
    </row>
    <row r="46" spans="1:5" ht="38.25">
      <c r="A46" t="s">
        <v>67</v>
      </c>
      <c r="E46" s="37" t="s">
        <v>2232</v>
      </c>
    </row>
    <row r="47" spans="1:16" ht="25.5">
      <c r="A47" s="26" t="s">
        <v>59</v>
      </c>
      <c s="31" t="s">
        <v>52</v>
      </c>
      <c s="31" t="s">
        <v>2233</v>
      </c>
      <c s="26" t="s">
        <v>62</v>
      </c>
      <c s="32" t="s">
        <v>2234</v>
      </c>
      <c s="33" t="s">
        <v>81</v>
      </c>
      <c s="34">
        <v>16</v>
      </c>
      <c s="35">
        <v>0</v>
      </c>
      <c s="35">
        <f>ROUND(ROUND(H47,2)*ROUND(G47,3),2)</f>
      </c>
      <c r="O47">
        <f>(I47*21)/100</f>
      </c>
      <c t="s">
        <v>33</v>
      </c>
    </row>
    <row r="48" spans="1:5" ht="25.5">
      <c r="A48" s="36" t="s">
        <v>65</v>
      </c>
      <c r="E48" s="37" t="s">
        <v>2234</v>
      </c>
    </row>
    <row r="49" spans="1:5" ht="25.5">
      <c r="A49" s="38" t="s">
        <v>66</v>
      </c>
      <c r="E49" s="44" t="s">
        <v>2679</v>
      </c>
    </row>
    <row r="50" spans="1:5" ht="38.25">
      <c r="A50" t="s">
        <v>67</v>
      </c>
      <c r="E50" s="37" t="s">
        <v>2232</v>
      </c>
    </row>
    <row r="51" spans="1:16" ht="12.75">
      <c r="A51" s="26" t="s">
        <v>59</v>
      </c>
      <c s="31" t="s">
        <v>231</v>
      </c>
      <c s="31" t="s">
        <v>2236</v>
      </c>
      <c s="26" t="s">
        <v>62</v>
      </c>
      <c s="32" t="s">
        <v>2237</v>
      </c>
      <c s="33" t="s">
        <v>81</v>
      </c>
      <c s="34">
        <v>4</v>
      </c>
      <c s="35">
        <v>0</v>
      </c>
      <c s="35">
        <f>ROUND(ROUND(H51,2)*ROUND(G51,3),2)</f>
      </c>
      <c r="O51">
        <f>(I51*21)/100</f>
      </c>
      <c t="s">
        <v>33</v>
      </c>
    </row>
    <row r="52" spans="1:5" ht="12.75">
      <c r="A52" s="36" t="s">
        <v>65</v>
      </c>
      <c r="E52" s="37" t="s">
        <v>2237</v>
      </c>
    </row>
    <row r="53" spans="1:5" ht="25.5">
      <c r="A53" s="38" t="s">
        <v>66</v>
      </c>
      <c r="E53" s="44" t="s">
        <v>2231</v>
      </c>
    </row>
    <row r="54" spans="1:5" ht="25.5">
      <c r="A54" t="s">
        <v>67</v>
      </c>
      <c r="E54" s="37" t="s">
        <v>2238</v>
      </c>
    </row>
    <row r="55" spans="1:16" ht="12.75">
      <c r="A55" s="26" t="s">
        <v>59</v>
      </c>
      <c s="31" t="s">
        <v>234</v>
      </c>
      <c s="31" t="s">
        <v>2680</v>
      </c>
      <c s="26" t="s">
        <v>62</v>
      </c>
      <c s="32" t="s">
        <v>2681</v>
      </c>
      <c s="33" t="s">
        <v>81</v>
      </c>
      <c s="34">
        <v>1</v>
      </c>
      <c s="35">
        <v>0</v>
      </c>
      <c s="35">
        <f>ROUND(ROUND(H55,2)*ROUND(G55,3),2)</f>
      </c>
      <c r="O55">
        <f>(I55*21)/100</f>
      </c>
      <c t="s">
        <v>33</v>
      </c>
    </row>
    <row r="56" spans="1:5" ht="12.75">
      <c r="A56" s="36" t="s">
        <v>65</v>
      </c>
      <c r="E56" s="37" t="s">
        <v>2681</v>
      </c>
    </row>
    <row r="57" spans="1:5" ht="25.5">
      <c r="A57" s="38" t="s">
        <v>66</v>
      </c>
      <c r="E57" s="44" t="s">
        <v>2682</v>
      </c>
    </row>
    <row r="58" spans="1:5" ht="25.5">
      <c r="A58" t="s">
        <v>67</v>
      </c>
      <c r="E58" s="37" t="s">
        <v>2238</v>
      </c>
    </row>
    <row r="59" spans="1:16" ht="25.5">
      <c r="A59" s="26" t="s">
        <v>59</v>
      </c>
      <c s="31" t="s">
        <v>240</v>
      </c>
      <c s="31" t="s">
        <v>2239</v>
      </c>
      <c s="26" t="s">
        <v>62</v>
      </c>
      <c s="32" t="s">
        <v>2240</v>
      </c>
      <c s="33" t="s">
        <v>81</v>
      </c>
      <c s="34">
        <v>11</v>
      </c>
      <c s="35">
        <v>0</v>
      </c>
      <c s="35">
        <f>ROUND(ROUND(H59,2)*ROUND(G59,3),2)</f>
      </c>
      <c r="O59">
        <f>(I59*21)/100</f>
      </c>
      <c t="s">
        <v>33</v>
      </c>
    </row>
    <row r="60" spans="1:5" ht="25.5">
      <c r="A60" s="36" t="s">
        <v>65</v>
      </c>
      <c r="E60" s="37" t="s">
        <v>2240</v>
      </c>
    </row>
    <row r="61" spans="1:5" ht="25.5">
      <c r="A61" s="38" t="s">
        <v>66</v>
      </c>
      <c r="E61" s="44" t="s">
        <v>2683</v>
      </c>
    </row>
    <row r="62" spans="1:5" ht="25.5">
      <c r="A62" t="s">
        <v>67</v>
      </c>
      <c r="E62" s="37" t="s">
        <v>2238</v>
      </c>
    </row>
    <row r="63" spans="1:16" ht="12.75">
      <c r="A63" s="26" t="s">
        <v>59</v>
      </c>
      <c s="31" t="s">
        <v>243</v>
      </c>
      <c s="31" t="s">
        <v>2684</v>
      </c>
      <c s="26" t="s">
        <v>62</v>
      </c>
      <c s="32" t="s">
        <v>2685</v>
      </c>
      <c s="33" t="s">
        <v>81</v>
      </c>
      <c s="34">
        <v>2</v>
      </c>
      <c s="35">
        <v>0</v>
      </c>
      <c s="35">
        <f>ROUND(ROUND(H63,2)*ROUND(G63,3),2)</f>
      </c>
      <c r="O63">
        <f>(I63*21)/100</f>
      </c>
      <c t="s">
        <v>33</v>
      </c>
    </row>
    <row r="64" spans="1:5" ht="12.75">
      <c r="A64" s="36" t="s">
        <v>65</v>
      </c>
      <c r="E64" s="37" t="s">
        <v>2685</v>
      </c>
    </row>
    <row r="65" spans="1:5" ht="25.5">
      <c r="A65" s="38" t="s">
        <v>66</v>
      </c>
      <c r="E65" s="44" t="s">
        <v>2241</v>
      </c>
    </row>
    <row r="66" spans="1:5" ht="38.25">
      <c r="A66" t="s">
        <v>67</v>
      </c>
      <c r="E66" s="37" t="s">
        <v>2244</v>
      </c>
    </row>
    <row r="67" spans="1:16" ht="12.75">
      <c r="A67" s="26" t="s">
        <v>59</v>
      </c>
      <c s="31" t="s">
        <v>246</v>
      </c>
      <c s="31" t="s">
        <v>2686</v>
      </c>
      <c s="26" t="s">
        <v>62</v>
      </c>
      <c s="32" t="s">
        <v>2687</v>
      </c>
      <c s="33" t="s">
        <v>81</v>
      </c>
      <c s="34">
        <v>11</v>
      </c>
      <c s="35">
        <v>0</v>
      </c>
      <c s="35">
        <f>ROUND(ROUND(H67,2)*ROUND(G67,3),2)</f>
      </c>
      <c r="O67">
        <f>(I67*21)/100</f>
      </c>
      <c t="s">
        <v>33</v>
      </c>
    </row>
    <row r="68" spans="1:5" ht="12.75">
      <c r="A68" s="36" t="s">
        <v>65</v>
      </c>
      <c r="E68" s="37" t="s">
        <v>2687</v>
      </c>
    </row>
    <row r="69" spans="1:5" ht="25.5">
      <c r="A69" s="38" t="s">
        <v>66</v>
      </c>
      <c r="E69" s="44" t="s">
        <v>2683</v>
      </c>
    </row>
    <row r="70" spans="1:5" ht="38.25">
      <c r="A70" t="s">
        <v>67</v>
      </c>
      <c r="E70" s="37" t="s">
        <v>2250</v>
      </c>
    </row>
    <row r="71" spans="1:16" ht="12.75">
      <c r="A71" s="26" t="s">
        <v>59</v>
      </c>
      <c s="31" t="s">
        <v>60</v>
      </c>
      <c s="31" t="s">
        <v>2251</v>
      </c>
      <c s="26" t="s">
        <v>62</v>
      </c>
      <c s="32" t="s">
        <v>2252</v>
      </c>
      <c s="33" t="s">
        <v>81</v>
      </c>
      <c s="34">
        <v>5</v>
      </c>
      <c s="35">
        <v>0</v>
      </c>
      <c s="35">
        <f>ROUND(ROUND(H71,2)*ROUND(G71,3),2)</f>
      </c>
      <c r="O71">
        <f>(I71*21)/100</f>
      </c>
      <c t="s">
        <v>33</v>
      </c>
    </row>
    <row r="72" spans="1:5" ht="12.75">
      <c r="A72" s="36" t="s">
        <v>65</v>
      </c>
      <c r="E72" s="37" t="s">
        <v>2252</v>
      </c>
    </row>
    <row r="73" spans="1:5" ht="25.5">
      <c r="A73" s="38" t="s">
        <v>66</v>
      </c>
      <c r="E73" s="44" t="s">
        <v>2273</v>
      </c>
    </row>
    <row r="74" spans="1:5" ht="38.25">
      <c r="A74" t="s">
        <v>67</v>
      </c>
      <c r="E74" s="37" t="s">
        <v>2250</v>
      </c>
    </row>
    <row r="75" spans="1:16" ht="12.75">
      <c r="A75" s="26" t="s">
        <v>59</v>
      </c>
      <c s="31" t="s">
        <v>68</v>
      </c>
      <c s="31" t="s">
        <v>2256</v>
      </c>
      <c s="26" t="s">
        <v>62</v>
      </c>
      <c s="32" t="s">
        <v>2257</v>
      </c>
      <c s="33" t="s">
        <v>81</v>
      </c>
      <c s="34">
        <v>24</v>
      </c>
      <c s="35">
        <v>0</v>
      </c>
      <c s="35">
        <f>ROUND(ROUND(H75,2)*ROUND(G75,3),2)</f>
      </c>
      <c r="O75">
        <f>(I75*21)/100</f>
      </c>
      <c t="s">
        <v>33</v>
      </c>
    </row>
    <row r="76" spans="1:5" ht="12.75">
      <c r="A76" s="36" t="s">
        <v>65</v>
      </c>
      <c r="E76" s="37" t="s">
        <v>2257</v>
      </c>
    </row>
    <row r="77" spans="1:5" ht="25.5">
      <c r="A77" s="38" t="s">
        <v>66</v>
      </c>
      <c r="E77" s="44" t="s">
        <v>2249</v>
      </c>
    </row>
    <row r="78" spans="1:5" ht="38.25">
      <c r="A78" t="s">
        <v>67</v>
      </c>
      <c r="E78" s="37" t="s">
        <v>2258</v>
      </c>
    </row>
    <row r="79" spans="1:16" ht="12.75">
      <c r="A79" s="26" t="s">
        <v>59</v>
      </c>
      <c s="31" t="s">
        <v>72</v>
      </c>
      <c s="31" t="s">
        <v>2259</v>
      </c>
      <c s="26" t="s">
        <v>62</v>
      </c>
      <c s="32" t="s">
        <v>2260</v>
      </c>
      <c s="33" t="s">
        <v>81</v>
      </c>
      <c s="34">
        <v>2</v>
      </c>
      <c s="35">
        <v>0</v>
      </c>
      <c s="35">
        <f>ROUND(ROUND(H79,2)*ROUND(G79,3),2)</f>
      </c>
      <c r="O79">
        <f>(I79*21)/100</f>
      </c>
      <c t="s">
        <v>33</v>
      </c>
    </row>
    <row r="80" spans="1:5" ht="12.75">
      <c r="A80" s="36" t="s">
        <v>65</v>
      </c>
      <c r="E80" s="37" t="s">
        <v>2260</v>
      </c>
    </row>
    <row r="81" spans="1:5" ht="25.5">
      <c r="A81" s="38" t="s">
        <v>66</v>
      </c>
      <c r="E81" s="44" t="s">
        <v>2241</v>
      </c>
    </row>
    <row r="82" spans="1:5" ht="38.25">
      <c r="A82" t="s">
        <v>67</v>
      </c>
      <c r="E82" s="37" t="s">
        <v>2261</v>
      </c>
    </row>
    <row r="83" spans="1:16" ht="12.75">
      <c r="A83" s="26" t="s">
        <v>59</v>
      </c>
      <c s="31" t="s">
        <v>75</v>
      </c>
      <c s="31" t="s">
        <v>2262</v>
      </c>
      <c s="26" t="s">
        <v>62</v>
      </c>
      <c s="32" t="s">
        <v>2263</v>
      </c>
      <c s="33" t="s">
        <v>81</v>
      </c>
      <c s="34">
        <v>5</v>
      </c>
      <c s="35">
        <v>0</v>
      </c>
      <c s="35">
        <f>ROUND(ROUND(H83,2)*ROUND(G83,3),2)</f>
      </c>
      <c r="O83">
        <f>(I83*21)/100</f>
      </c>
      <c t="s">
        <v>33</v>
      </c>
    </row>
    <row r="84" spans="1:5" ht="12.75">
      <c r="A84" s="36" t="s">
        <v>65</v>
      </c>
      <c r="E84" s="37" t="s">
        <v>2263</v>
      </c>
    </row>
    <row r="85" spans="1:5" ht="25.5">
      <c r="A85" s="38" t="s">
        <v>66</v>
      </c>
      <c r="E85" s="44" t="s">
        <v>2273</v>
      </c>
    </row>
    <row r="86" spans="1:5" ht="38.25">
      <c r="A86" t="s">
        <v>67</v>
      </c>
      <c r="E86" s="37" t="s">
        <v>2250</v>
      </c>
    </row>
    <row r="87" spans="1:16" ht="12.75">
      <c r="A87" s="26" t="s">
        <v>59</v>
      </c>
      <c s="31" t="s">
        <v>78</v>
      </c>
      <c s="31" t="s">
        <v>2688</v>
      </c>
      <c s="26" t="s">
        <v>62</v>
      </c>
      <c s="32" t="s">
        <v>2689</v>
      </c>
      <c s="33" t="s">
        <v>81</v>
      </c>
      <c s="34">
        <v>1</v>
      </c>
      <c s="35">
        <v>0</v>
      </c>
      <c s="35">
        <f>ROUND(ROUND(H87,2)*ROUND(G87,3),2)</f>
      </c>
      <c r="O87">
        <f>(I87*21)/100</f>
      </c>
      <c t="s">
        <v>33</v>
      </c>
    </row>
    <row r="88" spans="1:5" ht="12.75">
      <c r="A88" s="36" t="s">
        <v>65</v>
      </c>
      <c r="E88" s="37" t="s">
        <v>2689</v>
      </c>
    </row>
    <row r="89" spans="1:5" ht="25.5">
      <c r="A89" s="38" t="s">
        <v>66</v>
      </c>
      <c r="E89" s="44" t="s">
        <v>2682</v>
      </c>
    </row>
    <row r="90" spans="1:5" ht="25.5">
      <c r="A90" t="s">
        <v>67</v>
      </c>
      <c r="E90" s="37" t="s">
        <v>2690</v>
      </c>
    </row>
    <row r="91" spans="1:16" ht="12.75">
      <c r="A91" s="26" t="s">
        <v>59</v>
      </c>
      <c s="31" t="s">
        <v>82</v>
      </c>
      <c s="31" t="s">
        <v>2691</v>
      </c>
      <c s="26" t="s">
        <v>62</v>
      </c>
      <c s="32" t="s">
        <v>2692</v>
      </c>
      <c s="33" t="s">
        <v>81</v>
      </c>
      <c s="34">
        <v>3</v>
      </c>
      <c s="35">
        <v>0</v>
      </c>
      <c s="35">
        <f>ROUND(ROUND(H91,2)*ROUND(G91,3),2)</f>
      </c>
      <c r="O91">
        <f>(I91*21)/100</f>
      </c>
      <c t="s">
        <v>33</v>
      </c>
    </row>
    <row r="92" spans="1:5" ht="12.75">
      <c r="A92" s="36" t="s">
        <v>65</v>
      </c>
      <c r="E92" s="37" t="s">
        <v>2692</v>
      </c>
    </row>
    <row r="93" spans="1:5" ht="25.5">
      <c r="A93" s="38" t="s">
        <v>66</v>
      </c>
      <c r="E93" s="44" t="s">
        <v>2693</v>
      </c>
    </row>
    <row r="94" spans="1:5" ht="25.5">
      <c r="A94" t="s">
        <v>67</v>
      </c>
      <c r="E94" s="37" t="s">
        <v>2690</v>
      </c>
    </row>
    <row r="95" spans="1:16" ht="12.75">
      <c r="A95" s="26" t="s">
        <v>59</v>
      </c>
      <c s="31" t="s">
        <v>85</v>
      </c>
      <c s="31" t="s">
        <v>2264</v>
      </c>
      <c s="26" t="s">
        <v>62</v>
      </c>
      <c s="32" t="s">
        <v>2265</v>
      </c>
      <c s="33" t="s">
        <v>81</v>
      </c>
      <c s="34">
        <v>5</v>
      </c>
      <c s="35">
        <v>0</v>
      </c>
      <c s="35">
        <f>ROUND(ROUND(H95,2)*ROUND(G95,3),2)</f>
      </c>
      <c r="O95">
        <f>(I95*21)/100</f>
      </c>
      <c t="s">
        <v>33</v>
      </c>
    </row>
    <row r="96" spans="1:5" ht="12.75">
      <c r="A96" s="36" t="s">
        <v>65</v>
      </c>
      <c r="E96" s="37" t="s">
        <v>2265</v>
      </c>
    </row>
    <row r="97" spans="1:5" ht="25.5">
      <c r="A97" s="38" t="s">
        <v>66</v>
      </c>
      <c r="E97" s="44" t="s">
        <v>2273</v>
      </c>
    </row>
    <row r="98" spans="1:5" ht="25.5">
      <c r="A98" t="s">
        <v>67</v>
      </c>
      <c r="E98" s="37" t="s">
        <v>2266</v>
      </c>
    </row>
    <row r="99" spans="1:16" ht="12.75">
      <c r="A99" s="26" t="s">
        <v>59</v>
      </c>
      <c s="31" t="s">
        <v>88</v>
      </c>
      <c s="31" t="s">
        <v>2694</v>
      </c>
      <c s="26" t="s">
        <v>62</v>
      </c>
      <c s="32" t="s">
        <v>2695</v>
      </c>
      <c s="33" t="s">
        <v>81</v>
      </c>
      <c s="34">
        <v>3</v>
      </c>
      <c s="35">
        <v>0</v>
      </c>
      <c s="35">
        <f>ROUND(ROUND(H99,2)*ROUND(G99,3),2)</f>
      </c>
      <c r="O99">
        <f>(I99*21)/100</f>
      </c>
      <c t="s">
        <v>33</v>
      </c>
    </row>
    <row r="100" spans="1:5" ht="12.75">
      <c r="A100" s="36" t="s">
        <v>65</v>
      </c>
      <c r="E100" s="37" t="s">
        <v>2695</v>
      </c>
    </row>
    <row r="101" spans="1:5" ht="25.5">
      <c r="A101" s="38" t="s">
        <v>66</v>
      </c>
      <c r="E101" s="44" t="s">
        <v>2693</v>
      </c>
    </row>
    <row r="102" spans="1:5" ht="25.5">
      <c r="A102" t="s">
        <v>67</v>
      </c>
      <c r="E102" s="37" t="s">
        <v>2266</v>
      </c>
    </row>
    <row r="103" spans="1:16" ht="12.75">
      <c r="A103" s="26" t="s">
        <v>59</v>
      </c>
      <c s="31" t="s">
        <v>91</v>
      </c>
      <c s="31" t="s">
        <v>2696</v>
      </c>
      <c s="26" t="s">
        <v>62</v>
      </c>
      <c s="32" t="s">
        <v>2697</v>
      </c>
      <c s="33" t="s">
        <v>71</v>
      </c>
      <c s="34">
        <v>70</v>
      </c>
      <c s="35">
        <v>0</v>
      </c>
      <c s="35">
        <f>ROUND(ROUND(H103,2)*ROUND(G103,3),2)</f>
      </c>
      <c r="O103">
        <f>(I103*21)/100</f>
      </c>
      <c t="s">
        <v>33</v>
      </c>
    </row>
    <row r="104" spans="1:5" ht="12.75">
      <c r="A104" s="36" t="s">
        <v>65</v>
      </c>
      <c r="E104" s="37" t="s">
        <v>2697</v>
      </c>
    </row>
    <row r="105" spans="1:5" ht="25.5">
      <c r="A105" s="38" t="s">
        <v>66</v>
      </c>
      <c r="E105" s="44" t="s">
        <v>2698</v>
      </c>
    </row>
    <row r="106" spans="1:5" ht="38.25">
      <c r="A106" t="s">
        <v>67</v>
      </c>
      <c r="E106" s="37" t="s">
        <v>2699</v>
      </c>
    </row>
    <row r="107" spans="1:16" ht="12.75">
      <c r="A107" s="26" t="s">
        <v>59</v>
      </c>
      <c s="31" t="s">
        <v>94</v>
      </c>
      <c s="31" t="s">
        <v>2267</v>
      </c>
      <c s="26" t="s">
        <v>62</v>
      </c>
      <c s="32" t="s">
        <v>2268</v>
      </c>
      <c s="33" t="s">
        <v>81</v>
      </c>
      <c s="34">
        <v>1</v>
      </c>
      <c s="35">
        <v>0</v>
      </c>
      <c s="35">
        <f>ROUND(ROUND(H107,2)*ROUND(G107,3),2)</f>
      </c>
      <c r="O107">
        <f>(I107*21)/100</f>
      </c>
      <c t="s">
        <v>33</v>
      </c>
    </row>
    <row r="108" spans="1:5" ht="12.75">
      <c r="A108" s="36" t="s">
        <v>65</v>
      </c>
      <c r="E108" s="37" t="s">
        <v>2268</v>
      </c>
    </row>
    <row r="109" spans="1:5" ht="25.5">
      <c r="A109" s="38" t="s">
        <v>66</v>
      </c>
      <c r="E109" s="44" t="s">
        <v>2682</v>
      </c>
    </row>
    <row r="110" spans="1:5" ht="38.25">
      <c r="A110" t="s">
        <v>67</v>
      </c>
      <c r="E110" s="37" t="s">
        <v>2269</v>
      </c>
    </row>
    <row r="111" spans="1:16" ht="12.75">
      <c r="A111" s="26" t="s">
        <v>59</v>
      </c>
      <c s="31" t="s">
        <v>97</v>
      </c>
      <c s="31" t="s">
        <v>670</v>
      </c>
      <c s="26" t="s">
        <v>62</v>
      </c>
      <c s="32" t="s">
        <v>671</v>
      </c>
      <c s="33" t="s">
        <v>81</v>
      </c>
      <c s="34">
        <v>12</v>
      </c>
      <c s="35">
        <v>0</v>
      </c>
      <c s="35">
        <f>ROUND(ROUND(H111,2)*ROUND(G111,3),2)</f>
      </c>
      <c r="O111">
        <f>(I111*21)/100</f>
      </c>
      <c t="s">
        <v>33</v>
      </c>
    </row>
    <row r="112" spans="1:5" ht="12.75">
      <c r="A112" s="36" t="s">
        <v>65</v>
      </c>
      <c r="E112" s="37" t="s">
        <v>671</v>
      </c>
    </row>
    <row r="113" spans="1:5" ht="25.5">
      <c r="A113" s="38" t="s">
        <v>66</v>
      </c>
      <c r="E113" s="44" t="s">
        <v>2700</v>
      </c>
    </row>
    <row r="114" spans="1:5" ht="38.25">
      <c r="A114" t="s">
        <v>67</v>
      </c>
      <c r="E114" s="37" t="s">
        <v>2270</v>
      </c>
    </row>
    <row r="115" spans="1:16" ht="12.75">
      <c r="A115" s="26" t="s">
        <v>59</v>
      </c>
      <c s="31" t="s">
        <v>100</v>
      </c>
      <c s="31" t="s">
        <v>2271</v>
      </c>
      <c s="26" t="s">
        <v>62</v>
      </c>
      <c s="32" t="s">
        <v>2272</v>
      </c>
      <c s="33" t="s">
        <v>81</v>
      </c>
      <c s="34">
        <v>10</v>
      </c>
      <c s="35">
        <v>0</v>
      </c>
      <c s="35">
        <f>ROUND(ROUND(H115,2)*ROUND(G115,3),2)</f>
      </c>
      <c r="O115">
        <f>(I115*21)/100</f>
      </c>
      <c t="s">
        <v>33</v>
      </c>
    </row>
    <row r="116" spans="1:5" ht="12.75">
      <c r="A116" s="36" t="s">
        <v>65</v>
      </c>
      <c r="E116" s="37" t="s">
        <v>2272</v>
      </c>
    </row>
    <row r="117" spans="1:5" ht="25.5">
      <c r="A117" s="38" t="s">
        <v>66</v>
      </c>
      <c r="E117" s="44" t="s">
        <v>2336</v>
      </c>
    </row>
    <row r="118" spans="1:5" ht="38.25">
      <c r="A118" t="s">
        <v>67</v>
      </c>
      <c r="E118" s="37" t="s">
        <v>2274</v>
      </c>
    </row>
    <row r="119" spans="1:16" ht="12.75">
      <c r="A119" s="26" t="s">
        <v>59</v>
      </c>
      <c s="31" t="s">
        <v>237</v>
      </c>
      <c s="31" t="s">
        <v>2701</v>
      </c>
      <c s="26" t="s">
        <v>62</v>
      </c>
      <c s="32" t="s">
        <v>2702</v>
      </c>
      <c s="33" t="s">
        <v>81</v>
      </c>
      <c s="34">
        <v>1</v>
      </c>
      <c s="35">
        <v>0</v>
      </c>
      <c s="35">
        <f>ROUND(ROUND(H119,2)*ROUND(G119,3),2)</f>
      </c>
      <c r="O119">
        <f>(I119*21)/100</f>
      </c>
      <c t="s">
        <v>33</v>
      </c>
    </row>
    <row r="120" spans="1:5" ht="12.75">
      <c r="A120" s="36" t="s">
        <v>65</v>
      </c>
      <c r="E120" s="37" t="s">
        <v>2702</v>
      </c>
    </row>
    <row r="121" spans="1:5" ht="25.5">
      <c r="A121" s="38" t="s">
        <v>66</v>
      </c>
      <c r="E121" s="44" t="s">
        <v>2682</v>
      </c>
    </row>
    <row r="122" spans="1:5" ht="25.5">
      <c r="A122" t="s">
        <v>67</v>
      </c>
      <c r="E122" s="37" t="s">
        <v>2238</v>
      </c>
    </row>
    <row r="123" spans="1:18" ht="12.75" customHeight="1">
      <c r="A123" s="6" t="s">
        <v>56</v>
      </c>
      <c s="6"/>
      <c s="41" t="s">
        <v>839</v>
      </c>
      <c s="6"/>
      <c s="29" t="s">
        <v>840</v>
      </c>
      <c s="6"/>
      <c s="6"/>
      <c s="6"/>
      <c s="42">
        <f>0+Q123</f>
      </c>
      <c r="O123">
        <f>0+R123</f>
      </c>
      <c r="Q123">
        <f>0+I124+I128+I132+I136+I140+I144</f>
      </c>
      <c>
        <f>0+O124+O128+O132+O136+O140+O144</f>
      </c>
    </row>
    <row r="124" spans="1:16" ht="25.5">
      <c r="A124" s="26" t="s">
        <v>59</v>
      </c>
      <c s="31" t="s">
        <v>113</v>
      </c>
      <c s="31" t="s">
        <v>258</v>
      </c>
      <c s="26" t="s">
        <v>62</v>
      </c>
      <c s="32" t="s">
        <v>259</v>
      </c>
      <c s="33" t="s">
        <v>81</v>
      </c>
      <c s="34">
        <v>100</v>
      </c>
      <c s="35">
        <v>0</v>
      </c>
      <c s="35">
        <f>ROUND(ROUND(H124,2)*ROUND(G124,3),2)</f>
      </c>
      <c r="O124">
        <f>(I124*21)/100</f>
      </c>
      <c t="s">
        <v>33</v>
      </c>
    </row>
    <row r="125" spans="1:5" ht="25.5">
      <c r="A125" s="36" t="s">
        <v>65</v>
      </c>
      <c r="E125" s="37" t="s">
        <v>259</v>
      </c>
    </row>
    <row r="126" spans="1:5" ht="25.5">
      <c r="A126" s="38" t="s">
        <v>66</v>
      </c>
      <c r="E126" s="44" t="s">
        <v>2703</v>
      </c>
    </row>
    <row r="127" spans="1:5" ht="38.25">
      <c r="A127" t="s">
        <v>67</v>
      </c>
      <c r="E127" s="37" t="s">
        <v>844</v>
      </c>
    </row>
    <row r="128" spans="1:16" ht="25.5">
      <c r="A128" s="26" t="s">
        <v>59</v>
      </c>
      <c s="31" t="s">
        <v>116</v>
      </c>
      <c s="31" t="s">
        <v>701</v>
      </c>
      <c s="26" t="s">
        <v>62</v>
      </c>
      <c s="32" t="s">
        <v>702</v>
      </c>
      <c s="33" t="s">
        <v>81</v>
      </c>
      <c s="34">
        <v>30</v>
      </c>
      <c s="35">
        <v>0</v>
      </c>
      <c s="35">
        <f>ROUND(ROUND(H128,2)*ROUND(G128,3),2)</f>
      </c>
      <c r="O128">
        <f>(I128*21)/100</f>
      </c>
      <c t="s">
        <v>33</v>
      </c>
    </row>
    <row r="129" spans="1:5" ht="25.5">
      <c r="A129" s="36" t="s">
        <v>65</v>
      </c>
      <c r="E129" s="37" t="s">
        <v>702</v>
      </c>
    </row>
    <row r="130" spans="1:5" ht="25.5">
      <c r="A130" s="38" t="s">
        <v>66</v>
      </c>
      <c r="E130" s="44" t="s">
        <v>2289</v>
      </c>
    </row>
    <row r="131" spans="1:5" ht="38.25">
      <c r="A131" t="s">
        <v>67</v>
      </c>
      <c r="E131" s="37" t="s">
        <v>844</v>
      </c>
    </row>
    <row r="132" spans="1:16" ht="12.75">
      <c r="A132" s="26" t="s">
        <v>59</v>
      </c>
      <c s="31" t="s">
        <v>119</v>
      </c>
      <c s="31" t="s">
        <v>703</v>
      </c>
      <c s="26" t="s">
        <v>62</v>
      </c>
      <c s="32" t="s">
        <v>704</v>
      </c>
      <c s="33" t="s">
        <v>81</v>
      </c>
      <c s="34">
        <v>35</v>
      </c>
      <c s="35">
        <v>0</v>
      </c>
      <c s="35">
        <f>ROUND(ROUND(H132,2)*ROUND(G132,3),2)</f>
      </c>
      <c r="O132">
        <f>(I132*21)/100</f>
      </c>
      <c t="s">
        <v>33</v>
      </c>
    </row>
    <row r="133" spans="1:5" ht="12.75">
      <c r="A133" s="36" t="s">
        <v>65</v>
      </c>
      <c r="E133" s="37" t="s">
        <v>704</v>
      </c>
    </row>
    <row r="134" spans="1:5" ht="25.5">
      <c r="A134" s="38" t="s">
        <v>66</v>
      </c>
      <c r="E134" s="44" t="s">
        <v>2704</v>
      </c>
    </row>
    <row r="135" spans="1:5" ht="25.5">
      <c r="A135" t="s">
        <v>67</v>
      </c>
      <c r="E135" s="37" t="s">
        <v>1064</v>
      </c>
    </row>
    <row r="136" spans="1:16" ht="12.75">
      <c r="A136" s="26" t="s">
        <v>59</v>
      </c>
      <c s="31" t="s">
        <v>103</v>
      </c>
      <c s="31" t="s">
        <v>1286</v>
      </c>
      <c s="26" t="s">
        <v>62</v>
      </c>
      <c s="32" t="s">
        <v>257</v>
      </c>
      <c s="33" t="s">
        <v>71</v>
      </c>
      <c s="34">
        <v>680</v>
      </c>
      <c s="35">
        <v>0</v>
      </c>
      <c s="35">
        <f>ROUND(ROUND(H136,2)*ROUND(G136,3),2)</f>
      </c>
      <c r="O136">
        <f>(I136*21)/100</f>
      </c>
      <c t="s">
        <v>33</v>
      </c>
    </row>
    <row r="137" spans="1:5" ht="12.75">
      <c r="A137" s="36" t="s">
        <v>65</v>
      </c>
      <c r="E137" s="37" t="s">
        <v>257</v>
      </c>
    </row>
    <row r="138" spans="1:5" ht="25.5">
      <c r="A138" s="38" t="s">
        <v>66</v>
      </c>
      <c r="E138" s="44" t="s">
        <v>2705</v>
      </c>
    </row>
    <row r="139" spans="1:5" ht="38.25">
      <c r="A139" t="s">
        <v>67</v>
      </c>
      <c r="E139" s="37" t="s">
        <v>853</v>
      </c>
    </row>
    <row r="140" spans="1:16" ht="12.75">
      <c r="A140" s="26" t="s">
        <v>59</v>
      </c>
      <c s="31" t="s">
        <v>107</v>
      </c>
      <c s="31" t="s">
        <v>2291</v>
      </c>
      <c s="26" t="s">
        <v>62</v>
      </c>
      <c s="32" t="s">
        <v>2292</v>
      </c>
      <c s="33" t="s">
        <v>71</v>
      </c>
      <c s="34">
        <v>40</v>
      </c>
      <c s="35">
        <v>0</v>
      </c>
      <c s="35">
        <f>ROUND(ROUND(H140,2)*ROUND(G140,3),2)</f>
      </c>
      <c r="O140">
        <f>(I140*21)/100</f>
      </c>
      <c t="s">
        <v>33</v>
      </c>
    </row>
    <row r="141" spans="1:5" ht="12.75">
      <c r="A141" s="36" t="s">
        <v>65</v>
      </c>
      <c r="E141" s="37" t="s">
        <v>2292</v>
      </c>
    </row>
    <row r="142" spans="1:5" ht="25.5">
      <c r="A142" s="38" t="s">
        <v>66</v>
      </c>
      <c r="E142" s="44" t="s">
        <v>2706</v>
      </c>
    </row>
    <row r="143" spans="1:5" ht="38.25">
      <c r="A143" t="s">
        <v>67</v>
      </c>
      <c r="E143" s="37" t="s">
        <v>853</v>
      </c>
    </row>
    <row r="144" spans="1:16" ht="12.75">
      <c r="A144" s="26" t="s">
        <v>59</v>
      </c>
      <c s="31" t="s">
        <v>110</v>
      </c>
      <c s="31" t="s">
        <v>1288</v>
      </c>
      <c s="26" t="s">
        <v>62</v>
      </c>
      <c s="32" t="s">
        <v>1289</v>
      </c>
      <c s="33" t="s">
        <v>71</v>
      </c>
      <c s="34">
        <v>80</v>
      </c>
      <c s="35">
        <v>0</v>
      </c>
      <c s="35">
        <f>ROUND(ROUND(H144,2)*ROUND(G144,3),2)</f>
      </c>
      <c r="O144">
        <f>(I144*21)/100</f>
      </c>
      <c t="s">
        <v>33</v>
      </c>
    </row>
    <row r="145" spans="1:5" ht="12.75">
      <c r="A145" s="36" t="s">
        <v>65</v>
      </c>
      <c r="E145" s="37" t="s">
        <v>1289</v>
      </c>
    </row>
    <row r="146" spans="1:5" ht="25.5">
      <c r="A146" s="38" t="s">
        <v>66</v>
      </c>
      <c r="E146" s="44" t="s">
        <v>2707</v>
      </c>
    </row>
    <row r="147" spans="1:5" ht="38.25">
      <c r="A147" t="s">
        <v>67</v>
      </c>
      <c r="E147" s="37" t="s">
        <v>853</v>
      </c>
    </row>
    <row r="148" spans="1:18" ht="12.75" customHeight="1">
      <c r="A148" s="6" t="s">
        <v>56</v>
      </c>
      <c s="6"/>
      <c s="41" t="s">
        <v>706</v>
      </c>
      <c s="6"/>
      <c s="29" t="s">
        <v>1077</v>
      </c>
      <c s="6"/>
      <c s="6"/>
      <c s="6"/>
      <c s="42">
        <f>0+Q148</f>
      </c>
      <c r="O148">
        <f>0+R148</f>
      </c>
      <c r="Q148">
        <f>0+I149</f>
      </c>
      <c>
        <f>0+O149</f>
      </c>
    </row>
    <row r="149" spans="1:16" ht="12.75">
      <c r="A149" s="26" t="s">
        <v>59</v>
      </c>
      <c s="31" t="s">
        <v>122</v>
      </c>
      <c s="31" t="s">
        <v>2295</v>
      </c>
      <c s="26" t="s">
        <v>62</v>
      </c>
      <c s="32" t="s">
        <v>2708</v>
      </c>
      <c s="33" t="s">
        <v>81</v>
      </c>
      <c s="34">
        <v>1</v>
      </c>
      <c s="35">
        <v>0</v>
      </c>
      <c s="35">
        <f>ROUND(ROUND(H149,2)*ROUND(G149,3),2)</f>
      </c>
      <c r="O149">
        <f>(I149*21)/100</f>
      </c>
      <c t="s">
        <v>33</v>
      </c>
    </row>
    <row r="150" spans="1:5" ht="12.75">
      <c r="A150" s="36" t="s">
        <v>65</v>
      </c>
      <c r="E150" s="37" t="s">
        <v>2708</v>
      </c>
    </row>
    <row r="151" spans="1:5" ht="25.5">
      <c r="A151" s="38" t="s">
        <v>66</v>
      </c>
      <c r="E151" s="44" t="s">
        <v>2297</v>
      </c>
    </row>
    <row r="152" spans="1:5" ht="204">
      <c r="A152" t="s">
        <v>67</v>
      </c>
      <c r="E152" s="37" t="s">
        <v>2298</v>
      </c>
    </row>
    <row r="153" spans="1:18" ht="12.75" customHeight="1">
      <c r="A153" s="6" t="s">
        <v>56</v>
      </c>
      <c s="6"/>
      <c s="41" t="s">
        <v>439</v>
      </c>
      <c s="6"/>
      <c s="29" t="s">
        <v>918</v>
      </c>
      <c s="6"/>
      <c s="6"/>
      <c s="6"/>
      <c s="42">
        <f>0+Q153</f>
      </c>
      <c r="O153">
        <f>0+R153</f>
      </c>
      <c r="Q153">
        <f>0+I154+I158+I162+I166+I170+I174+I178+I182</f>
      </c>
      <c>
        <f>0+O154+O158+O162+O166+O170+O174+O178+O182</f>
      </c>
    </row>
    <row r="154" spans="1:16" ht="12.75">
      <c r="A154" s="26" t="s">
        <v>59</v>
      </c>
      <c s="31" t="s">
        <v>125</v>
      </c>
      <c s="31" t="s">
        <v>1223</v>
      </c>
      <c s="26" t="s">
        <v>62</v>
      </c>
      <c s="32" t="s">
        <v>1224</v>
      </c>
      <c s="33" t="s">
        <v>81</v>
      </c>
      <c s="34">
        <v>1</v>
      </c>
      <c s="35">
        <v>0</v>
      </c>
      <c s="35">
        <f>ROUND(ROUND(H154,2)*ROUND(G154,3),2)</f>
      </c>
      <c r="O154">
        <f>(I154*21)/100</f>
      </c>
      <c t="s">
        <v>33</v>
      </c>
    </row>
    <row r="155" spans="1:5" ht="12.75">
      <c r="A155" s="36" t="s">
        <v>65</v>
      </c>
      <c r="E155" s="37" t="s">
        <v>1224</v>
      </c>
    </row>
    <row r="156" spans="1:5" ht="25.5">
      <c r="A156" s="38" t="s">
        <v>66</v>
      </c>
      <c r="E156" s="44" t="s">
        <v>2297</v>
      </c>
    </row>
    <row r="157" spans="1:5" ht="51">
      <c r="A157" t="s">
        <v>67</v>
      </c>
      <c r="E157" s="37" t="s">
        <v>921</v>
      </c>
    </row>
    <row r="158" spans="1:16" ht="25.5">
      <c r="A158" s="26" t="s">
        <v>59</v>
      </c>
      <c s="31" t="s">
        <v>128</v>
      </c>
      <c s="31" t="s">
        <v>2303</v>
      </c>
      <c s="26" t="s">
        <v>62</v>
      </c>
      <c s="32" t="s">
        <v>2304</v>
      </c>
      <c s="33" t="s">
        <v>81</v>
      </c>
      <c s="34">
        <v>1</v>
      </c>
      <c s="35">
        <v>0</v>
      </c>
      <c s="35">
        <f>ROUND(ROUND(H158,2)*ROUND(G158,3),2)</f>
      </c>
      <c r="O158">
        <f>(I158*21)/100</f>
      </c>
      <c t="s">
        <v>33</v>
      </c>
    </row>
    <row r="159" spans="1:5" ht="25.5">
      <c r="A159" s="36" t="s">
        <v>65</v>
      </c>
      <c r="E159" s="37" t="s">
        <v>2304</v>
      </c>
    </row>
    <row r="160" spans="1:5" ht="25.5">
      <c r="A160" s="38" t="s">
        <v>66</v>
      </c>
      <c r="E160" s="44" t="s">
        <v>2709</v>
      </c>
    </row>
    <row r="161" spans="1:5" ht="63.75">
      <c r="A161" t="s">
        <v>67</v>
      </c>
      <c r="E161" s="37" t="s">
        <v>924</v>
      </c>
    </row>
    <row r="162" spans="1:16" ht="25.5">
      <c r="A162" s="26" t="s">
        <v>59</v>
      </c>
      <c s="31" t="s">
        <v>131</v>
      </c>
      <c s="31" t="s">
        <v>338</v>
      </c>
      <c s="26" t="s">
        <v>62</v>
      </c>
      <c s="32" t="s">
        <v>339</v>
      </c>
      <c s="33" t="s">
        <v>81</v>
      </c>
      <c s="34">
        <v>1</v>
      </c>
      <c s="35">
        <v>0</v>
      </c>
      <c s="35">
        <f>ROUND(ROUND(H162,2)*ROUND(G162,3),2)</f>
      </c>
      <c r="O162">
        <f>(I162*21)/100</f>
      </c>
      <c t="s">
        <v>33</v>
      </c>
    </row>
    <row r="163" spans="1:5" ht="25.5">
      <c r="A163" s="36" t="s">
        <v>65</v>
      </c>
      <c r="E163" s="37" t="s">
        <v>339</v>
      </c>
    </row>
    <row r="164" spans="1:5" ht="25.5">
      <c r="A164" s="38" t="s">
        <v>66</v>
      </c>
      <c r="E164" s="44" t="s">
        <v>2709</v>
      </c>
    </row>
    <row r="165" spans="1:5" ht="38.25">
      <c r="A165" t="s">
        <v>67</v>
      </c>
      <c r="E165" s="37" t="s">
        <v>925</v>
      </c>
    </row>
    <row r="166" spans="1:16" ht="12.75">
      <c r="A166" s="26" t="s">
        <v>59</v>
      </c>
      <c s="31" t="s">
        <v>134</v>
      </c>
      <c s="31" t="s">
        <v>2307</v>
      </c>
      <c s="26" t="s">
        <v>62</v>
      </c>
      <c s="32" t="s">
        <v>2308</v>
      </c>
      <c s="33" t="s">
        <v>81</v>
      </c>
      <c s="34">
        <v>1</v>
      </c>
      <c s="35">
        <v>0</v>
      </c>
      <c s="35">
        <f>ROUND(ROUND(H166,2)*ROUND(G166,3),2)</f>
      </c>
      <c r="O166">
        <f>(I166*21)/100</f>
      </c>
      <c t="s">
        <v>33</v>
      </c>
    </row>
    <row r="167" spans="1:5" ht="12.75">
      <c r="A167" s="36" t="s">
        <v>65</v>
      </c>
      <c r="E167" s="37" t="s">
        <v>2308</v>
      </c>
    </row>
    <row r="168" spans="1:5" ht="25.5">
      <c r="A168" s="38" t="s">
        <v>66</v>
      </c>
      <c r="E168" s="44" t="s">
        <v>2305</v>
      </c>
    </row>
    <row r="169" spans="1:5" ht="38.25">
      <c r="A169" t="s">
        <v>67</v>
      </c>
      <c r="E169" s="37" t="s">
        <v>928</v>
      </c>
    </row>
    <row r="170" spans="1:16" ht="12.75">
      <c r="A170" s="26" t="s">
        <v>59</v>
      </c>
      <c s="31" t="s">
        <v>137</v>
      </c>
      <c s="31" t="s">
        <v>784</v>
      </c>
      <c s="26" t="s">
        <v>62</v>
      </c>
      <c s="32" t="s">
        <v>785</v>
      </c>
      <c s="33" t="s">
        <v>204</v>
      </c>
      <c s="34">
        <v>16</v>
      </c>
      <c s="35">
        <v>0</v>
      </c>
      <c s="35">
        <f>ROUND(ROUND(H170,2)*ROUND(G170,3),2)</f>
      </c>
      <c r="O170">
        <f>(I170*21)/100</f>
      </c>
      <c t="s">
        <v>33</v>
      </c>
    </row>
    <row r="171" spans="1:5" ht="12.75">
      <c r="A171" s="36" t="s">
        <v>65</v>
      </c>
      <c r="E171" s="37" t="s">
        <v>785</v>
      </c>
    </row>
    <row r="172" spans="1:5" ht="25.5">
      <c r="A172" s="38" t="s">
        <v>66</v>
      </c>
      <c r="E172" s="44" t="s">
        <v>2710</v>
      </c>
    </row>
    <row r="173" spans="1:5" ht="38.25">
      <c r="A173" t="s">
        <v>67</v>
      </c>
      <c r="E173" s="37" t="s">
        <v>929</v>
      </c>
    </row>
    <row r="174" spans="1:16" ht="12.75">
      <c r="A174" s="26" t="s">
        <v>59</v>
      </c>
      <c s="31" t="s">
        <v>140</v>
      </c>
      <c s="31" t="s">
        <v>791</v>
      </c>
      <c s="26" t="s">
        <v>62</v>
      </c>
      <c s="32" t="s">
        <v>792</v>
      </c>
      <c s="33" t="s">
        <v>204</v>
      </c>
      <c s="34">
        <v>16</v>
      </c>
      <c s="35">
        <v>0</v>
      </c>
      <c s="35">
        <f>ROUND(ROUND(H174,2)*ROUND(G174,3),2)</f>
      </c>
      <c r="O174">
        <f>(I174*21)/100</f>
      </c>
      <c t="s">
        <v>33</v>
      </c>
    </row>
    <row r="175" spans="1:5" ht="12.75">
      <c r="A175" s="36" t="s">
        <v>65</v>
      </c>
      <c r="E175" s="37" t="s">
        <v>792</v>
      </c>
    </row>
    <row r="176" spans="1:5" ht="25.5">
      <c r="A176" s="38" t="s">
        <v>66</v>
      </c>
      <c r="E176" s="44" t="s">
        <v>2710</v>
      </c>
    </row>
    <row r="177" spans="1:5" ht="38.25">
      <c r="A177" t="s">
        <v>67</v>
      </c>
      <c r="E177" s="37" t="s">
        <v>930</v>
      </c>
    </row>
    <row r="178" spans="1:16" ht="12.75">
      <c r="A178" s="26" t="s">
        <v>59</v>
      </c>
      <c s="31" t="s">
        <v>143</v>
      </c>
      <c s="31" t="s">
        <v>441</v>
      </c>
      <c s="26" t="s">
        <v>62</v>
      </c>
      <c s="32" t="s">
        <v>442</v>
      </c>
      <c s="33" t="s">
        <v>204</v>
      </c>
      <c s="34">
        <v>8</v>
      </c>
      <c s="35">
        <v>0</v>
      </c>
      <c s="35">
        <f>ROUND(ROUND(H178,2)*ROUND(G178,3),2)</f>
      </c>
      <c r="O178">
        <f>(I178*21)/100</f>
      </c>
      <c t="s">
        <v>33</v>
      </c>
    </row>
    <row r="179" spans="1:5" ht="12.75">
      <c r="A179" s="36" t="s">
        <v>65</v>
      </c>
      <c r="E179" s="37" t="s">
        <v>442</v>
      </c>
    </row>
    <row r="180" spans="1:5" ht="25.5">
      <c r="A180" s="38" t="s">
        <v>66</v>
      </c>
      <c r="E180" s="44" t="s">
        <v>2309</v>
      </c>
    </row>
    <row r="181" spans="1:5" ht="38.25">
      <c r="A181" t="s">
        <v>67</v>
      </c>
      <c r="E181" s="37" t="s">
        <v>931</v>
      </c>
    </row>
    <row r="182" spans="1:16" ht="12.75">
      <c r="A182" s="26" t="s">
        <v>59</v>
      </c>
      <c s="31" t="s">
        <v>146</v>
      </c>
      <c s="31" t="s">
        <v>2310</v>
      </c>
      <c s="26" t="s">
        <v>62</v>
      </c>
      <c s="32" t="s">
        <v>2311</v>
      </c>
      <c s="33" t="s">
        <v>204</v>
      </c>
      <c s="34">
        <v>8</v>
      </c>
      <c s="35">
        <v>0</v>
      </c>
      <c s="35">
        <f>ROUND(ROUND(H182,2)*ROUND(G182,3),2)</f>
      </c>
      <c r="O182">
        <f>(I182*21)/100</f>
      </c>
      <c t="s">
        <v>33</v>
      </c>
    </row>
    <row r="183" spans="1:5" ht="12.75">
      <c r="A183" s="36" t="s">
        <v>65</v>
      </c>
      <c r="E183" s="37" t="s">
        <v>2311</v>
      </c>
    </row>
    <row r="184" spans="1:5" ht="25.5">
      <c r="A184" s="38" t="s">
        <v>66</v>
      </c>
      <c r="E184" s="44" t="s">
        <v>2309</v>
      </c>
    </row>
    <row r="185" spans="1:5" ht="38.25">
      <c r="A185" t="s">
        <v>67</v>
      </c>
      <c r="E185" s="37" t="s">
        <v>2312</v>
      </c>
    </row>
    <row r="186" spans="1:18" ht="12.75" customHeight="1">
      <c r="A186" s="6" t="s">
        <v>56</v>
      </c>
      <c s="6"/>
      <c s="41" t="s">
        <v>936</v>
      </c>
      <c s="6"/>
      <c s="29" t="s">
        <v>937</v>
      </c>
      <c s="6"/>
      <c s="6"/>
      <c s="6"/>
      <c s="42">
        <f>0+Q186</f>
      </c>
      <c r="O186">
        <f>0+R186</f>
      </c>
      <c r="Q186">
        <f>0+I187</f>
      </c>
      <c>
        <f>0+O187</f>
      </c>
    </row>
    <row r="187" spans="1:16" ht="12.75">
      <c r="A187" s="26" t="s">
        <v>59</v>
      </c>
      <c s="31" t="s">
        <v>149</v>
      </c>
      <c s="31" t="s">
        <v>2313</v>
      </c>
      <c s="26" t="s">
        <v>62</v>
      </c>
      <c s="32" t="s">
        <v>2314</v>
      </c>
      <c s="33" t="s">
        <v>81</v>
      </c>
      <c s="34">
        <v>4</v>
      </c>
      <c s="35">
        <v>0</v>
      </c>
      <c s="35">
        <f>ROUND(ROUND(H187,2)*ROUND(G187,3),2)</f>
      </c>
      <c r="O187">
        <f>(I187*21)/100</f>
      </c>
      <c t="s">
        <v>33</v>
      </c>
    </row>
    <row r="188" spans="1:5" ht="12.75">
      <c r="A188" s="36" t="s">
        <v>65</v>
      </c>
      <c r="E188" s="37" t="s">
        <v>2314</v>
      </c>
    </row>
    <row r="189" spans="1:5" ht="25.5">
      <c r="A189" s="38" t="s">
        <v>66</v>
      </c>
      <c r="E189" s="44" t="s">
        <v>2288</v>
      </c>
    </row>
    <row r="190" spans="1:5" ht="25.5">
      <c r="A190" t="s">
        <v>67</v>
      </c>
      <c r="E190" s="37" t="s">
        <v>943</v>
      </c>
    </row>
    <row r="191" spans="1:18" ht="12.75" customHeight="1">
      <c r="A191" s="6" t="s">
        <v>56</v>
      </c>
      <c s="6"/>
      <c s="41" t="s">
        <v>967</v>
      </c>
      <c s="6"/>
      <c s="29" t="s">
        <v>1675</v>
      </c>
      <c s="6"/>
      <c s="6"/>
      <c s="6"/>
      <c s="42">
        <f>0+Q191</f>
      </c>
      <c r="O191">
        <f>0+R191</f>
      </c>
      <c r="Q191">
        <f>0+I192</f>
      </c>
      <c>
        <f>0+O192</f>
      </c>
    </row>
    <row r="192" spans="1:16" ht="38.25">
      <c r="A192" s="26" t="s">
        <v>59</v>
      </c>
      <c s="31" t="s">
        <v>39</v>
      </c>
      <c s="31" t="s">
        <v>969</v>
      </c>
      <c s="26" t="s">
        <v>62</v>
      </c>
      <c s="32" t="s">
        <v>970</v>
      </c>
      <c s="33" t="s">
        <v>971</v>
      </c>
      <c s="34">
        <v>0.1</v>
      </c>
      <c s="35">
        <v>0</v>
      </c>
      <c s="35">
        <f>ROUND(ROUND(H192,2)*ROUND(G192,3),2)</f>
      </c>
      <c r="O192">
        <f>(I192*21)/100</f>
      </c>
      <c t="s">
        <v>33</v>
      </c>
    </row>
    <row r="193" spans="1:5" ht="38.25">
      <c r="A193" s="36" t="s">
        <v>65</v>
      </c>
      <c r="E193" s="37" t="s">
        <v>970</v>
      </c>
    </row>
    <row r="194" spans="1:5" ht="25.5">
      <c r="A194" s="38" t="s">
        <v>66</v>
      </c>
      <c r="E194" s="44" t="s">
        <v>2317</v>
      </c>
    </row>
    <row r="195" spans="1:5" ht="102">
      <c r="A195" t="s">
        <v>67</v>
      </c>
      <c r="E195" s="37" t="s">
        <v>1362</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0+O11+O40</f>
      </c>
      <c t="s">
        <v>32</v>
      </c>
    </row>
    <row r="3" spans="1:16" ht="15" customHeight="1">
      <c r="A3" t="s">
        <v>12</v>
      </c>
      <c s="12" t="s">
        <v>14</v>
      </c>
      <c s="13" t="s">
        <v>15</v>
      </c>
      <c s="1"/>
      <c s="14" t="s">
        <v>16</v>
      </c>
      <c s="1"/>
      <c s="9"/>
      <c s="8" t="s">
        <v>251</v>
      </c>
      <c s="43">
        <f>0+I11+I40</f>
      </c>
      <c r="O3" t="s">
        <v>29</v>
      </c>
      <c t="s">
        <v>33</v>
      </c>
    </row>
    <row r="4" spans="1:16" ht="15" customHeight="1">
      <c r="A4" t="s">
        <v>17</v>
      </c>
      <c s="12" t="s">
        <v>18</v>
      </c>
      <c s="13" t="s">
        <v>19</v>
      </c>
      <c s="1"/>
      <c s="14" t="s">
        <v>20</v>
      </c>
      <c s="1"/>
      <c s="1"/>
      <c s="11"/>
      <c s="11"/>
      <c r="O4" t="s">
        <v>30</v>
      </c>
      <c t="s">
        <v>33</v>
      </c>
    </row>
    <row r="5" spans="1:16" ht="12.75" customHeight="1">
      <c r="A5" t="s">
        <v>21</v>
      </c>
      <c s="12" t="s">
        <v>18</v>
      </c>
      <c s="13" t="s">
        <v>22</v>
      </c>
      <c s="1"/>
      <c s="14" t="s">
        <v>23</v>
      </c>
      <c s="1"/>
      <c s="1"/>
      <c s="1"/>
      <c s="1"/>
      <c r="O5" t="s">
        <v>31</v>
      </c>
      <c t="s">
        <v>33</v>
      </c>
    </row>
    <row r="6" spans="1:9" ht="12.75" customHeight="1">
      <c r="A6" t="s">
        <v>24</v>
      </c>
      <c s="12" t="s">
        <v>18</v>
      </c>
      <c s="13" t="s">
        <v>25</v>
      </c>
      <c s="1"/>
      <c s="14" t="s">
        <v>26</v>
      </c>
      <c s="1"/>
      <c s="1"/>
      <c s="1"/>
      <c s="1"/>
    </row>
    <row r="7" spans="1:9" ht="12.75" customHeight="1">
      <c r="A7" t="s">
        <v>27</v>
      </c>
      <c s="16" t="s">
        <v>28</v>
      </c>
      <c s="17" t="s">
        <v>251</v>
      </c>
      <c s="6"/>
      <c s="18" t="s">
        <v>252</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209</v>
      </c>
      <c s="27"/>
      <c s="29" t="s">
        <v>210</v>
      </c>
      <c s="27"/>
      <c s="27"/>
      <c s="27"/>
      <c s="30">
        <f>0+Q11</f>
      </c>
      <c r="O11">
        <f>0+R11</f>
      </c>
      <c r="Q11">
        <f>0+I12+I16+I20+I24+I28+I32+I36</f>
      </c>
      <c>
        <f>0+O12+O16+O20+O24+O28+O32+O36</f>
      </c>
    </row>
    <row r="12" spans="1:16" ht="12.75">
      <c r="A12" s="26" t="s">
        <v>59</v>
      </c>
      <c s="31" t="s">
        <v>39</v>
      </c>
      <c s="31" t="s">
        <v>241</v>
      </c>
      <c s="26" t="s">
        <v>62</v>
      </c>
      <c s="32" t="s">
        <v>242</v>
      </c>
      <c s="33" t="s">
        <v>71</v>
      </c>
      <c s="34">
        <v>12</v>
      </c>
      <c s="35">
        <v>0</v>
      </c>
      <c s="35">
        <f>ROUND(ROUND(H12,2)*ROUND(G12,3),2)</f>
      </c>
      <c r="O12">
        <f>(I12*21)/100</f>
      </c>
      <c t="s">
        <v>33</v>
      </c>
    </row>
    <row r="13" spans="1:5" ht="12.75">
      <c r="A13" s="36" t="s">
        <v>65</v>
      </c>
      <c r="E13" s="37" t="s">
        <v>242</v>
      </c>
    </row>
    <row r="14" spans="1:5" ht="12.75">
      <c r="A14" s="38" t="s">
        <v>66</v>
      </c>
      <c r="E14" s="39" t="s">
        <v>62</v>
      </c>
    </row>
    <row r="15" spans="1:5" ht="12.75">
      <c r="A15" t="s">
        <v>67</v>
      </c>
      <c r="E15" s="37" t="s">
        <v>62</v>
      </c>
    </row>
    <row r="16" spans="1:16" ht="12.75">
      <c r="A16" s="26" t="s">
        <v>59</v>
      </c>
      <c s="31" t="s">
        <v>33</v>
      </c>
      <c s="31" t="s">
        <v>254</v>
      </c>
      <c s="26" t="s">
        <v>62</v>
      </c>
      <c s="32" t="s">
        <v>255</v>
      </c>
      <c s="33" t="s">
        <v>71</v>
      </c>
      <c s="34">
        <v>18</v>
      </c>
      <c s="35">
        <v>0</v>
      </c>
      <c s="35">
        <f>ROUND(ROUND(H16,2)*ROUND(G16,3),2)</f>
      </c>
      <c r="O16">
        <f>(I16*21)/100</f>
      </c>
      <c t="s">
        <v>33</v>
      </c>
    </row>
    <row r="17" spans="1:5" ht="12.75">
      <c r="A17" s="36" t="s">
        <v>65</v>
      </c>
      <c r="E17" s="37" t="s">
        <v>255</v>
      </c>
    </row>
    <row r="18" spans="1:5" ht="12.75">
      <c r="A18" s="38" t="s">
        <v>66</v>
      </c>
      <c r="E18" s="39" t="s">
        <v>62</v>
      </c>
    </row>
    <row r="19" spans="1:5" ht="12.75">
      <c r="A19" t="s">
        <v>67</v>
      </c>
      <c r="E19" s="37" t="s">
        <v>62</v>
      </c>
    </row>
    <row r="20" spans="1:16" ht="12.75">
      <c r="A20" s="26" t="s">
        <v>59</v>
      </c>
      <c s="31" t="s">
        <v>32</v>
      </c>
      <c s="31" t="s">
        <v>256</v>
      </c>
      <c s="26" t="s">
        <v>62</v>
      </c>
      <c s="32" t="s">
        <v>257</v>
      </c>
      <c s="33" t="s">
        <v>71</v>
      </c>
      <c s="34">
        <v>32</v>
      </c>
      <c s="35">
        <v>0</v>
      </c>
      <c s="35">
        <f>ROUND(ROUND(H20,2)*ROUND(G20,3),2)</f>
      </c>
      <c r="O20">
        <f>(I20*21)/100</f>
      </c>
      <c t="s">
        <v>33</v>
      </c>
    </row>
    <row r="21" spans="1:5" ht="12.75">
      <c r="A21" s="36" t="s">
        <v>65</v>
      </c>
      <c r="E21" s="37" t="s">
        <v>257</v>
      </c>
    </row>
    <row r="22" spans="1:5" ht="12.75">
      <c r="A22" s="38" t="s">
        <v>66</v>
      </c>
      <c r="E22" s="39" t="s">
        <v>62</v>
      </c>
    </row>
    <row r="23" spans="1:5" ht="12.75">
      <c r="A23" t="s">
        <v>67</v>
      </c>
      <c r="E23" s="37" t="s">
        <v>62</v>
      </c>
    </row>
    <row r="24" spans="1:16" ht="25.5">
      <c r="A24" s="26" t="s">
        <v>59</v>
      </c>
      <c s="31" t="s">
        <v>43</v>
      </c>
      <c s="31" t="s">
        <v>258</v>
      </c>
      <c s="26" t="s">
        <v>62</v>
      </c>
      <c s="32" t="s">
        <v>259</v>
      </c>
      <c s="33" t="s">
        <v>81</v>
      </c>
      <c s="34">
        <v>4</v>
      </c>
      <c s="35">
        <v>0</v>
      </c>
      <c s="35">
        <f>ROUND(ROUND(H24,2)*ROUND(G24,3),2)</f>
      </c>
      <c r="O24">
        <f>(I24*21)/100</f>
      </c>
      <c t="s">
        <v>33</v>
      </c>
    </row>
    <row r="25" spans="1:5" ht="25.5">
      <c r="A25" s="36" t="s">
        <v>65</v>
      </c>
      <c r="E25" s="37" t="s">
        <v>259</v>
      </c>
    </row>
    <row r="26" spans="1:5" ht="12.75">
      <c r="A26" s="38" t="s">
        <v>66</v>
      </c>
      <c r="E26" s="39" t="s">
        <v>62</v>
      </c>
    </row>
    <row r="27" spans="1:5" ht="12.75">
      <c r="A27" t="s">
        <v>67</v>
      </c>
      <c r="E27" s="37" t="s">
        <v>62</v>
      </c>
    </row>
    <row r="28" spans="1:16" ht="12.75">
      <c r="A28" s="26" t="s">
        <v>59</v>
      </c>
      <c s="31" t="s">
        <v>45</v>
      </c>
      <c s="31" t="s">
        <v>260</v>
      </c>
      <c s="26" t="s">
        <v>62</v>
      </c>
      <c s="32" t="s">
        <v>261</v>
      </c>
      <c s="33" t="s">
        <v>81</v>
      </c>
      <c s="34">
        <v>1</v>
      </c>
      <c s="35">
        <v>0</v>
      </c>
      <c s="35">
        <f>ROUND(ROUND(H28,2)*ROUND(G28,3),2)</f>
      </c>
      <c r="O28">
        <f>(I28*21)/100</f>
      </c>
      <c t="s">
        <v>33</v>
      </c>
    </row>
    <row r="29" spans="1:5" ht="12.75">
      <c r="A29" s="36" t="s">
        <v>65</v>
      </c>
      <c r="E29" s="37" t="s">
        <v>261</v>
      </c>
    </row>
    <row r="30" spans="1:5" ht="12.75">
      <c r="A30" s="38" t="s">
        <v>66</v>
      </c>
      <c r="E30" s="39" t="s">
        <v>62</v>
      </c>
    </row>
    <row r="31" spans="1:5" ht="12.75">
      <c r="A31" t="s">
        <v>67</v>
      </c>
      <c r="E31" s="37" t="s">
        <v>62</v>
      </c>
    </row>
    <row r="32" spans="1:16" ht="12.75">
      <c r="A32" s="26" t="s">
        <v>59</v>
      </c>
      <c s="31" t="s">
        <v>47</v>
      </c>
      <c s="31" t="s">
        <v>262</v>
      </c>
      <c s="26" t="s">
        <v>62</v>
      </c>
      <c s="32" t="s">
        <v>263</v>
      </c>
      <c s="33" t="s">
        <v>81</v>
      </c>
      <c s="34">
        <v>1</v>
      </c>
      <c s="35">
        <v>0</v>
      </c>
      <c s="35">
        <f>ROUND(ROUND(H32,2)*ROUND(G32,3),2)</f>
      </c>
      <c r="O32">
        <f>(I32*21)/100</f>
      </c>
      <c t="s">
        <v>33</v>
      </c>
    </row>
    <row r="33" spans="1:5" ht="12.75">
      <c r="A33" s="36" t="s">
        <v>65</v>
      </c>
      <c r="E33" s="37" t="s">
        <v>263</v>
      </c>
    </row>
    <row r="34" spans="1:5" ht="12.75">
      <c r="A34" s="38" t="s">
        <v>66</v>
      </c>
      <c r="E34" s="39" t="s">
        <v>62</v>
      </c>
    </row>
    <row r="35" spans="1:5" ht="12.75">
      <c r="A35" t="s">
        <v>67</v>
      </c>
      <c r="E35" s="37" t="s">
        <v>62</v>
      </c>
    </row>
    <row r="36" spans="1:16" ht="25.5">
      <c r="A36" s="26" t="s">
        <v>59</v>
      </c>
      <c s="31" t="s">
        <v>201</v>
      </c>
      <c s="31" t="s">
        <v>264</v>
      </c>
      <c s="26" t="s">
        <v>62</v>
      </c>
      <c s="32" t="s">
        <v>265</v>
      </c>
      <c s="33" t="s">
        <v>81</v>
      </c>
      <c s="34">
        <v>1</v>
      </c>
      <c s="35">
        <v>0</v>
      </c>
      <c s="35">
        <f>ROUND(ROUND(H36,2)*ROUND(G36,3),2)</f>
      </c>
      <c r="O36">
        <f>(I36*21)/100</f>
      </c>
      <c t="s">
        <v>33</v>
      </c>
    </row>
    <row r="37" spans="1:5" ht="25.5">
      <c r="A37" s="36" t="s">
        <v>65</v>
      </c>
      <c r="E37" s="37" t="s">
        <v>265</v>
      </c>
    </row>
    <row r="38" spans="1:5" ht="12.75">
      <c r="A38" s="38" t="s">
        <v>66</v>
      </c>
      <c r="E38" s="39" t="s">
        <v>62</v>
      </c>
    </row>
    <row r="39" spans="1:5" ht="12.75">
      <c r="A39" t="s">
        <v>67</v>
      </c>
      <c r="E39" s="37" t="s">
        <v>62</v>
      </c>
    </row>
    <row r="40" spans="1:18" ht="12.75" customHeight="1">
      <c r="A40" s="6" t="s">
        <v>56</v>
      </c>
      <c s="6"/>
      <c s="41" t="s">
        <v>266</v>
      </c>
      <c s="6"/>
      <c s="29" t="s">
        <v>58</v>
      </c>
      <c s="6"/>
      <c s="6"/>
      <c s="6"/>
      <c s="42">
        <f>0+Q40</f>
      </c>
      <c r="O40">
        <f>0+R40</f>
      </c>
      <c r="Q40">
        <f>0+I41+I45+I49+I53+I57+I61+I65+I69+I73+I77+I81+I85</f>
      </c>
      <c>
        <f>0+O41+O45+O49+O53+O57+O61+O65+O69+O73+O77+O81+O85</f>
      </c>
    </row>
    <row r="41" spans="1:16" ht="12.75">
      <c r="A41" s="26" t="s">
        <v>59</v>
      </c>
      <c s="31" t="s">
        <v>226</v>
      </c>
      <c s="31" t="s">
        <v>267</v>
      </c>
      <c s="26" t="s">
        <v>62</v>
      </c>
      <c s="32" t="s">
        <v>268</v>
      </c>
      <c s="33" t="s">
        <v>81</v>
      </c>
      <c s="34">
        <v>2</v>
      </c>
      <c s="35">
        <v>0</v>
      </c>
      <c s="35">
        <f>ROUND(ROUND(H41,2)*ROUND(G41,3),2)</f>
      </c>
      <c r="O41">
        <f>(I41*21)/100</f>
      </c>
      <c t="s">
        <v>33</v>
      </c>
    </row>
    <row r="42" spans="1:5" ht="12.75">
      <c r="A42" s="36" t="s">
        <v>65</v>
      </c>
      <c r="E42" s="37" t="s">
        <v>268</v>
      </c>
    </row>
    <row r="43" spans="1:5" ht="12.75">
      <c r="A43" s="38" t="s">
        <v>66</v>
      </c>
      <c r="E43" s="39" t="s">
        <v>62</v>
      </c>
    </row>
    <row r="44" spans="1:5" ht="12.75">
      <c r="A44" t="s">
        <v>67</v>
      </c>
      <c r="E44" s="37" t="s">
        <v>62</v>
      </c>
    </row>
    <row r="45" spans="1:16" ht="12.75">
      <c r="A45" s="26" t="s">
        <v>59</v>
      </c>
      <c s="31" t="s">
        <v>50</v>
      </c>
      <c s="31" t="s">
        <v>269</v>
      </c>
      <c s="26" t="s">
        <v>62</v>
      </c>
      <c s="32" t="s">
        <v>270</v>
      </c>
      <c s="33" t="s">
        <v>81</v>
      </c>
      <c s="34">
        <v>1</v>
      </c>
      <c s="35">
        <v>0</v>
      </c>
      <c s="35">
        <f>ROUND(ROUND(H45,2)*ROUND(G45,3),2)</f>
      </c>
      <c r="O45">
        <f>(I45*21)/100</f>
      </c>
      <c t="s">
        <v>33</v>
      </c>
    </row>
    <row r="46" spans="1:5" ht="12.75">
      <c r="A46" s="36" t="s">
        <v>65</v>
      </c>
      <c r="E46" s="37" t="s">
        <v>270</v>
      </c>
    </row>
    <row r="47" spans="1:5" ht="12.75">
      <c r="A47" s="38" t="s">
        <v>66</v>
      </c>
      <c r="E47" s="39" t="s">
        <v>62</v>
      </c>
    </row>
    <row r="48" spans="1:5" ht="12.75">
      <c r="A48" t="s">
        <v>67</v>
      </c>
      <c r="E48" s="37" t="s">
        <v>62</v>
      </c>
    </row>
    <row r="49" spans="1:16" ht="12.75">
      <c r="A49" s="26" t="s">
        <v>59</v>
      </c>
      <c s="31" t="s">
        <v>52</v>
      </c>
      <c s="31" t="s">
        <v>181</v>
      </c>
      <c s="26" t="s">
        <v>62</v>
      </c>
      <c s="32" t="s">
        <v>182</v>
      </c>
      <c s="33" t="s">
        <v>81</v>
      </c>
      <c s="34">
        <v>4</v>
      </c>
      <c s="35">
        <v>0</v>
      </c>
      <c s="35">
        <f>ROUND(ROUND(H49,2)*ROUND(G49,3),2)</f>
      </c>
      <c r="O49">
        <f>(I49*21)/100</f>
      </c>
      <c t="s">
        <v>33</v>
      </c>
    </row>
    <row r="50" spans="1:5" ht="12.75">
      <c r="A50" s="36" t="s">
        <v>65</v>
      </c>
      <c r="E50" s="37" t="s">
        <v>182</v>
      </c>
    </row>
    <row r="51" spans="1:5" ht="12.75">
      <c r="A51" s="38" t="s">
        <v>66</v>
      </c>
      <c r="E51" s="39" t="s">
        <v>62</v>
      </c>
    </row>
    <row r="52" spans="1:5" ht="12.75">
      <c r="A52" t="s">
        <v>67</v>
      </c>
      <c r="E52" s="37" t="s">
        <v>62</v>
      </c>
    </row>
    <row r="53" spans="1:16" ht="12.75">
      <c r="A53" s="26" t="s">
        <v>59</v>
      </c>
      <c s="31" t="s">
        <v>231</v>
      </c>
      <c s="31" t="s">
        <v>187</v>
      </c>
      <c s="26" t="s">
        <v>62</v>
      </c>
      <c s="32" t="s">
        <v>188</v>
      </c>
      <c s="33" t="s">
        <v>81</v>
      </c>
      <c s="34">
        <v>4</v>
      </c>
      <c s="35">
        <v>0</v>
      </c>
      <c s="35">
        <f>ROUND(ROUND(H53,2)*ROUND(G53,3),2)</f>
      </c>
      <c r="O53">
        <f>(I53*21)/100</f>
      </c>
      <c t="s">
        <v>33</v>
      </c>
    </row>
    <row r="54" spans="1:5" ht="12.75">
      <c r="A54" s="36" t="s">
        <v>65</v>
      </c>
      <c r="E54" s="37" t="s">
        <v>188</v>
      </c>
    </row>
    <row r="55" spans="1:5" ht="12.75">
      <c r="A55" s="38" t="s">
        <v>66</v>
      </c>
      <c r="E55" s="39" t="s">
        <v>62</v>
      </c>
    </row>
    <row r="56" spans="1:5" ht="12.75">
      <c r="A56" t="s">
        <v>67</v>
      </c>
      <c r="E56" s="37" t="s">
        <v>62</v>
      </c>
    </row>
    <row r="57" spans="1:16" ht="12.75">
      <c r="A57" s="26" t="s">
        <v>59</v>
      </c>
      <c s="31" t="s">
        <v>234</v>
      </c>
      <c s="31" t="s">
        <v>190</v>
      </c>
      <c s="26" t="s">
        <v>62</v>
      </c>
      <c s="32" t="s">
        <v>191</v>
      </c>
      <c s="33" t="s">
        <v>81</v>
      </c>
      <c s="34">
        <v>1</v>
      </c>
      <c s="35">
        <v>0</v>
      </c>
      <c s="35">
        <f>ROUND(ROUND(H57,2)*ROUND(G57,3),2)</f>
      </c>
      <c r="O57">
        <f>(I57*21)/100</f>
      </c>
      <c t="s">
        <v>33</v>
      </c>
    </row>
    <row r="58" spans="1:5" ht="12.75">
      <c r="A58" s="36" t="s">
        <v>65</v>
      </c>
      <c r="E58" s="37" t="s">
        <v>191</v>
      </c>
    </row>
    <row r="59" spans="1:5" ht="12.75">
      <c r="A59" s="38" t="s">
        <v>66</v>
      </c>
      <c r="E59" s="39" t="s">
        <v>62</v>
      </c>
    </row>
    <row r="60" spans="1:5" ht="12.75">
      <c r="A60" t="s">
        <v>67</v>
      </c>
      <c r="E60" s="37" t="s">
        <v>62</v>
      </c>
    </row>
    <row r="61" spans="1:16" ht="12.75">
      <c r="A61" s="26" t="s">
        <v>59</v>
      </c>
      <c s="31" t="s">
        <v>237</v>
      </c>
      <c s="31" t="s">
        <v>193</v>
      </c>
      <c s="26" t="s">
        <v>62</v>
      </c>
      <c s="32" t="s">
        <v>194</v>
      </c>
      <c s="33" t="s">
        <v>81</v>
      </c>
      <c s="34">
        <v>1</v>
      </c>
      <c s="35">
        <v>0</v>
      </c>
      <c s="35">
        <f>ROUND(ROUND(H61,2)*ROUND(G61,3),2)</f>
      </c>
      <c r="O61">
        <f>(I61*21)/100</f>
      </c>
      <c t="s">
        <v>33</v>
      </c>
    </row>
    <row r="62" spans="1:5" ht="12.75">
      <c r="A62" s="36" t="s">
        <v>65</v>
      </c>
      <c r="E62" s="37" t="s">
        <v>194</v>
      </c>
    </row>
    <row r="63" spans="1:5" ht="12.75">
      <c r="A63" s="38" t="s">
        <v>66</v>
      </c>
      <c r="E63" s="39" t="s">
        <v>62</v>
      </c>
    </row>
    <row r="64" spans="1:5" ht="12.75">
      <c r="A64" t="s">
        <v>67</v>
      </c>
      <c r="E64" s="37" t="s">
        <v>62</v>
      </c>
    </row>
    <row r="65" spans="1:16" ht="12.75">
      <c r="A65" s="26" t="s">
        <v>59</v>
      </c>
      <c s="31" t="s">
        <v>240</v>
      </c>
      <c s="31" t="s">
        <v>271</v>
      </c>
      <c s="26" t="s">
        <v>62</v>
      </c>
      <c s="32" t="s">
        <v>272</v>
      </c>
      <c s="33" t="s">
        <v>81</v>
      </c>
      <c s="34">
        <v>1</v>
      </c>
      <c s="35">
        <v>0</v>
      </c>
      <c s="35">
        <f>ROUND(ROUND(H65,2)*ROUND(G65,3),2)</f>
      </c>
      <c r="O65">
        <f>(I65*21)/100</f>
      </c>
      <c t="s">
        <v>33</v>
      </c>
    </row>
    <row r="66" spans="1:5" ht="12.75">
      <c r="A66" s="36" t="s">
        <v>65</v>
      </c>
      <c r="E66" s="37" t="s">
        <v>272</v>
      </c>
    </row>
    <row r="67" spans="1:5" ht="12.75">
      <c r="A67" s="38" t="s">
        <v>66</v>
      </c>
      <c r="E67" s="39" t="s">
        <v>62</v>
      </c>
    </row>
    <row r="68" spans="1:5" ht="12.75">
      <c r="A68" t="s">
        <v>67</v>
      </c>
      <c r="E68" s="37" t="s">
        <v>62</v>
      </c>
    </row>
    <row r="69" spans="1:16" ht="12.75">
      <c r="A69" s="26" t="s">
        <v>59</v>
      </c>
      <c s="31" t="s">
        <v>243</v>
      </c>
      <c s="31" t="s">
        <v>273</v>
      </c>
      <c s="26" t="s">
        <v>62</v>
      </c>
      <c s="32" t="s">
        <v>274</v>
      </c>
      <c s="33" t="s">
        <v>81</v>
      </c>
      <c s="34">
        <v>1</v>
      </c>
      <c s="35">
        <v>0</v>
      </c>
      <c s="35">
        <f>ROUND(ROUND(H69,2)*ROUND(G69,3),2)</f>
      </c>
      <c r="O69">
        <f>(I69*21)/100</f>
      </c>
      <c t="s">
        <v>33</v>
      </c>
    </row>
    <row r="70" spans="1:5" ht="12.75">
      <c r="A70" s="36" t="s">
        <v>65</v>
      </c>
      <c r="E70" s="37" t="s">
        <v>274</v>
      </c>
    </row>
    <row r="71" spans="1:5" ht="12.75">
      <c r="A71" s="38" t="s">
        <v>66</v>
      </c>
      <c r="E71" s="39" t="s">
        <v>62</v>
      </c>
    </row>
    <row r="72" spans="1:5" ht="12.75">
      <c r="A72" t="s">
        <v>67</v>
      </c>
      <c r="E72" s="37" t="s">
        <v>62</v>
      </c>
    </row>
    <row r="73" spans="1:16" ht="12.75">
      <c r="A73" s="26" t="s">
        <v>59</v>
      </c>
      <c s="31" t="s">
        <v>246</v>
      </c>
      <c s="31" t="s">
        <v>275</v>
      </c>
      <c s="26" t="s">
        <v>62</v>
      </c>
      <c s="32" t="s">
        <v>276</v>
      </c>
      <c s="33" t="s">
        <v>81</v>
      </c>
      <c s="34">
        <v>4</v>
      </c>
      <c s="35">
        <v>0</v>
      </c>
      <c s="35">
        <f>ROUND(ROUND(H73,2)*ROUND(G73,3),2)</f>
      </c>
      <c r="O73">
        <f>(I73*21)/100</f>
      </c>
      <c t="s">
        <v>33</v>
      </c>
    </row>
    <row r="74" spans="1:5" ht="12.75">
      <c r="A74" s="36" t="s">
        <v>65</v>
      </c>
      <c r="E74" s="37" t="s">
        <v>276</v>
      </c>
    </row>
    <row r="75" spans="1:5" ht="12.75">
      <c r="A75" s="38" t="s">
        <v>66</v>
      </c>
      <c r="E75" s="39" t="s">
        <v>62</v>
      </c>
    </row>
    <row r="76" spans="1:5" ht="12.75">
      <c r="A76" t="s">
        <v>67</v>
      </c>
      <c r="E76" s="37" t="s">
        <v>62</v>
      </c>
    </row>
    <row r="77" spans="1:16" ht="12.75">
      <c r="A77" s="26" t="s">
        <v>59</v>
      </c>
      <c s="31" t="s">
        <v>60</v>
      </c>
      <c s="31" t="s">
        <v>277</v>
      </c>
      <c s="26" t="s">
        <v>62</v>
      </c>
      <c s="32" t="s">
        <v>278</v>
      </c>
      <c s="33" t="s">
        <v>81</v>
      </c>
      <c s="34">
        <v>4</v>
      </c>
      <c s="35">
        <v>0</v>
      </c>
      <c s="35">
        <f>ROUND(ROUND(H77,2)*ROUND(G77,3),2)</f>
      </c>
      <c r="O77">
        <f>(I77*21)/100</f>
      </c>
      <c t="s">
        <v>33</v>
      </c>
    </row>
    <row r="78" spans="1:5" ht="12.75">
      <c r="A78" s="36" t="s">
        <v>65</v>
      </c>
      <c r="E78" s="37" t="s">
        <v>278</v>
      </c>
    </row>
    <row r="79" spans="1:5" ht="12.75">
      <c r="A79" s="38" t="s">
        <v>66</v>
      </c>
      <c r="E79" s="39" t="s">
        <v>62</v>
      </c>
    </row>
    <row r="80" spans="1:5" ht="12.75">
      <c r="A80" t="s">
        <v>67</v>
      </c>
      <c r="E80" s="37" t="s">
        <v>62</v>
      </c>
    </row>
    <row r="81" spans="1:16" ht="25.5">
      <c r="A81" s="26" t="s">
        <v>59</v>
      </c>
      <c s="31" t="s">
        <v>68</v>
      </c>
      <c s="31" t="s">
        <v>279</v>
      </c>
      <c s="26" t="s">
        <v>62</v>
      </c>
      <c s="32" t="s">
        <v>280</v>
      </c>
      <c s="33" t="s">
        <v>81</v>
      </c>
      <c s="34">
        <v>1</v>
      </c>
      <c s="35">
        <v>0</v>
      </c>
      <c s="35">
        <f>ROUND(ROUND(H81,2)*ROUND(G81,3),2)</f>
      </c>
      <c r="O81">
        <f>(I81*21)/100</f>
      </c>
      <c t="s">
        <v>33</v>
      </c>
    </row>
    <row r="82" spans="1:5" ht="25.5">
      <c r="A82" s="36" t="s">
        <v>65</v>
      </c>
      <c r="E82" s="37" t="s">
        <v>280</v>
      </c>
    </row>
    <row r="83" spans="1:5" ht="12.75">
      <c r="A83" s="38" t="s">
        <v>66</v>
      </c>
      <c r="E83" s="39" t="s">
        <v>62</v>
      </c>
    </row>
    <row r="84" spans="1:5" ht="12.75">
      <c r="A84" t="s">
        <v>67</v>
      </c>
      <c r="E84" s="37" t="s">
        <v>62</v>
      </c>
    </row>
    <row r="85" spans="1:16" ht="12.75">
      <c r="A85" s="26" t="s">
        <v>59</v>
      </c>
      <c s="31" t="s">
        <v>72</v>
      </c>
      <c s="31" t="s">
        <v>281</v>
      </c>
      <c s="26" t="s">
        <v>62</v>
      </c>
      <c s="32" t="s">
        <v>282</v>
      </c>
      <c s="33" t="s">
        <v>81</v>
      </c>
      <c s="34">
        <v>1</v>
      </c>
      <c s="35">
        <v>0</v>
      </c>
      <c s="35">
        <f>ROUND(ROUND(H85,2)*ROUND(G85,3),2)</f>
      </c>
      <c r="O85">
        <f>(I85*21)/100</f>
      </c>
      <c t="s">
        <v>33</v>
      </c>
    </row>
    <row r="86" spans="1:5" ht="12.75">
      <c r="A86" s="36" t="s">
        <v>65</v>
      </c>
      <c r="E86" s="37" t="s">
        <v>282</v>
      </c>
    </row>
    <row r="87" spans="1:5" ht="12.75">
      <c r="A87" s="38" t="s">
        <v>66</v>
      </c>
      <c r="E87" s="39" t="s">
        <v>62</v>
      </c>
    </row>
    <row r="88" spans="1:5" ht="12.75">
      <c r="A88" t="s">
        <v>67</v>
      </c>
      <c r="E88" s="37" t="s">
        <v>62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83"/>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0+O12+O49+O74+O79</f>
      </c>
      <c t="s">
        <v>32</v>
      </c>
    </row>
    <row r="3" spans="1:16" ht="15" customHeight="1">
      <c r="A3" t="s">
        <v>12</v>
      </c>
      <c s="12" t="s">
        <v>14</v>
      </c>
      <c s="13" t="s">
        <v>15</v>
      </c>
      <c s="1"/>
      <c s="14" t="s">
        <v>16</v>
      </c>
      <c s="1"/>
      <c s="9"/>
      <c s="8" t="s">
        <v>2711</v>
      </c>
      <c s="43">
        <f>0+I12+I49+I74+I79</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1776</v>
      </c>
      <c s="1"/>
      <c s="14" t="s">
        <v>1777</v>
      </c>
      <c s="1"/>
      <c s="1"/>
      <c s="1"/>
      <c s="1"/>
    </row>
    <row r="7" spans="1:9" ht="12.75" customHeight="1">
      <c r="A7" t="s">
        <v>27</v>
      </c>
      <c s="12" t="s">
        <v>18</v>
      </c>
      <c s="13" t="s">
        <v>2351</v>
      </c>
      <c s="1"/>
      <c s="14" t="s">
        <v>2352</v>
      </c>
      <c s="1"/>
      <c s="1"/>
      <c s="1"/>
      <c s="1"/>
    </row>
    <row r="8" spans="1:9" ht="12.75" customHeight="1">
      <c r="A8" t="s">
        <v>322</v>
      </c>
      <c s="16" t="s">
        <v>28</v>
      </c>
      <c s="17" t="s">
        <v>2711</v>
      </c>
      <c s="6"/>
      <c s="18" t="s">
        <v>2712</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662</v>
      </c>
      <c s="27"/>
      <c s="29" t="s">
        <v>2228</v>
      </c>
      <c s="27"/>
      <c s="27"/>
      <c s="27"/>
      <c s="30">
        <f>0+Q12</f>
      </c>
      <c r="O12">
        <f>0+R12</f>
      </c>
      <c r="Q12">
        <f>0+I13+I17+I21+I25+I29+I33+I37+I41+I45</f>
      </c>
      <c>
        <f>0+O13+O17+O21+O25+O29+O33+O37+O41+O45</f>
      </c>
    </row>
    <row r="13" spans="1:16" ht="12.75">
      <c r="A13" s="26" t="s">
        <v>59</v>
      </c>
      <c s="31" t="s">
        <v>33</v>
      </c>
      <c s="31" t="s">
        <v>2321</v>
      </c>
      <c s="26" t="s">
        <v>62</v>
      </c>
      <c s="32" t="s">
        <v>2322</v>
      </c>
      <c s="33" t="s">
        <v>934</v>
      </c>
      <c s="34">
        <v>4</v>
      </c>
      <c s="35">
        <v>0</v>
      </c>
      <c s="35">
        <f>ROUND(ROUND(H13,2)*ROUND(G13,3),2)</f>
      </c>
      <c r="O13">
        <f>(I13*21)/100</f>
      </c>
      <c t="s">
        <v>33</v>
      </c>
    </row>
    <row r="14" spans="1:5" ht="12.75">
      <c r="A14" s="36" t="s">
        <v>65</v>
      </c>
      <c r="E14" s="37" t="s">
        <v>2322</v>
      </c>
    </row>
    <row r="15" spans="1:5" ht="38.25">
      <c r="A15" s="38" t="s">
        <v>66</v>
      </c>
      <c r="E15" s="44" t="s">
        <v>2714</v>
      </c>
    </row>
    <row r="16" spans="1:5" ht="89.25">
      <c r="A16" t="s">
        <v>67</v>
      </c>
      <c r="E16" s="37" t="s">
        <v>2324</v>
      </c>
    </row>
    <row r="17" spans="1:16" ht="12.75">
      <c r="A17" s="26" t="s">
        <v>59</v>
      </c>
      <c s="31" t="s">
        <v>32</v>
      </c>
      <c s="31" t="s">
        <v>2715</v>
      </c>
      <c s="26" t="s">
        <v>62</v>
      </c>
      <c s="32" t="s">
        <v>2716</v>
      </c>
      <c s="33" t="s">
        <v>71</v>
      </c>
      <c s="34">
        <v>50</v>
      </c>
      <c s="35">
        <v>0</v>
      </c>
      <c s="35">
        <f>ROUND(ROUND(H17,2)*ROUND(G17,3),2)</f>
      </c>
      <c r="O17">
        <f>(I17*21)/100</f>
      </c>
      <c t="s">
        <v>33</v>
      </c>
    </row>
    <row r="18" spans="1:5" ht="12.75">
      <c r="A18" s="36" t="s">
        <v>65</v>
      </c>
      <c r="E18" s="37" t="s">
        <v>2716</v>
      </c>
    </row>
    <row r="19" spans="1:5" ht="25.5">
      <c r="A19" s="38" t="s">
        <v>66</v>
      </c>
      <c r="E19" s="44" t="s">
        <v>2717</v>
      </c>
    </row>
    <row r="20" spans="1:5" ht="25.5">
      <c r="A20" t="s">
        <v>67</v>
      </c>
      <c r="E20" s="37" t="s">
        <v>2328</v>
      </c>
    </row>
    <row r="21" spans="1:16" ht="25.5">
      <c r="A21" s="26" t="s">
        <v>59</v>
      </c>
      <c s="31" t="s">
        <v>43</v>
      </c>
      <c s="31" t="s">
        <v>2329</v>
      </c>
      <c s="26" t="s">
        <v>62</v>
      </c>
      <c s="32" t="s">
        <v>2330</v>
      </c>
      <c s="33" t="s">
        <v>71</v>
      </c>
      <c s="34">
        <v>34</v>
      </c>
      <c s="35">
        <v>0</v>
      </c>
      <c s="35">
        <f>ROUND(ROUND(H21,2)*ROUND(G21,3),2)</f>
      </c>
      <c r="O21">
        <f>(I21*21)/100</f>
      </c>
      <c t="s">
        <v>33</v>
      </c>
    </row>
    <row r="22" spans="1:5" ht="25.5">
      <c r="A22" s="36" t="s">
        <v>65</v>
      </c>
      <c r="E22" s="37" t="s">
        <v>2330</v>
      </c>
    </row>
    <row r="23" spans="1:5" ht="25.5">
      <c r="A23" s="38" t="s">
        <v>66</v>
      </c>
      <c r="E23" s="44" t="s">
        <v>2718</v>
      </c>
    </row>
    <row r="24" spans="1:5" ht="25.5">
      <c r="A24" t="s">
        <v>67</v>
      </c>
      <c r="E24" s="37" t="s">
        <v>2328</v>
      </c>
    </row>
    <row r="25" spans="1:16" ht="25.5">
      <c r="A25" s="26" t="s">
        <v>59</v>
      </c>
      <c s="31" t="s">
        <v>45</v>
      </c>
      <c s="31" t="s">
        <v>2719</v>
      </c>
      <c s="26" t="s">
        <v>62</v>
      </c>
      <c s="32" t="s">
        <v>2720</v>
      </c>
      <c s="33" t="s">
        <v>81</v>
      </c>
      <c s="34">
        <v>4</v>
      </c>
      <c s="35">
        <v>0</v>
      </c>
      <c s="35">
        <f>ROUND(ROUND(H25,2)*ROUND(G25,3),2)</f>
      </c>
      <c r="O25">
        <f>(I25*21)/100</f>
      </c>
      <c t="s">
        <v>33</v>
      </c>
    </row>
    <row r="26" spans="1:5" ht="25.5">
      <c r="A26" s="36" t="s">
        <v>65</v>
      </c>
      <c r="E26" s="37" t="s">
        <v>2720</v>
      </c>
    </row>
    <row r="27" spans="1:5" ht="25.5">
      <c r="A27" s="38" t="s">
        <v>66</v>
      </c>
      <c r="E27" s="44" t="s">
        <v>2288</v>
      </c>
    </row>
    <row r="28" spans="1:5" ht="25.5">
      <c r="A28" t="s">
        <v>67</v>
      </c>
      <c r="E28" s="37" t="s">
        <v>2333</v>
      </c>
    </row>
    <row r="29" spans="1:16" ht="12.75">
      <c r="A29" s="26" t="s">
        <v>59</v>
      </c>
      <c s="31" t="s">
        <v>47</v>
      </c>
      <c s="31" t="s">
        <v>2334</v>
      </c>
      <c s="26" t="s">
        <v>62</v>
      </c>
      <c s="32" t="s">
        <v>2335</v>
      </c>
      <c s="33" t="s">
        <v>81</v>
      </c>
      <c s="34">
        <v>20</v>
      </c>
      <c s="35">
        <v>0</v>
      </c>
      <c s="35">
        <f>ROUND(ROUND(H29,2)*ROUND(G29,3),2)</f>
      </c>
      <c r="O29">
        <f>(I29*21)/100</f>
      </c>
      <c t="s">
        <v>33</v>
      </c>
    </row>
    <row r="30" spans="1:5" ht="12.75">
      <c r="A30" s="36" t="s">
        <v>65</v>
      </c>
      <c r="E30" s="37" t="s">
        <v>2335</v>
      </c>
    </row>
    <row r="31" spans="1:5" ht="25.5">
      <c r="A31" s="38" t="s">
        <v>66</v>
      </c>
      <c r="E31" s="44" t="s">
        <v>2721</v>
      </c>
    </row>
    <row r="32" spans="1:5" ht="38.25">
      <c r="A32" t="s">
        <v>67</v>
      </c>
      <c r="E32" s="37" t="s">
        <v>2337</v>
      </c>
    </row>
    <row r="33" spans="1:16" ht="12.75">
      <c r="A33" s="26" t="s">
        <v>59</v>
      </c>
      <c s="31" t="s">
        <v>201</v>
      </c>
      <c s="31" t="s">
        <v>2338</v>
      </c>
      <c s="26" t="s">
        <v>62</v>
      </c>
      <c s="32" t="s">
        <v>2339</v>
      </c>
      <c s="33" t="s">
        <v>81</v>
      </c>
      <c s="34">
        <v>4</v>
      </c>
      <c s="35">
        <v>0</v>
      </c>
      <c s="35">
        <f>ROUND(ROUND(H33,2)*ROUND(G33,3),2)</f>
      </c>
      <c r="O33">
        <f>(I33*21)/100</f>
      </c>
      <c t="s">
        <v>33</v>
      </c>
    </row>
    <row r="34" spans="1:5" ht="12.75">
      <c r="A34" s="36" t="s">
        <v>65</v>
      </c>
      <c r="E34" s="37" t="s">
        <v>2339</v>
      </c>
    </row>
    <row r="35" spans="1:5" ht="25.5">
      <c r="A35" s="38" t="s">
        <v>66</v>
      </c>
      <c r="E35" s="44" t="s">
        <v>2231</v>
      </c>
    </row>
    <row r="36" spans="1:5" ht="25.5">
      <c r="A36" t="s">
        <v>67</v>
      </c>
      <c r="E36" s="37" t="s">
        <v>2333</v>
      </c>
    </row>
    <row r="37" spans="1:16" ht="12.75">
      <c r="A37" s="26" t="s">
        <v>59</v>
      </c>
      <c s="31" t="s">
        <v>226</v>
      </c>
      <c s="31" t="s">
        <v>2340</v>
      </c>
      <c s="26" t="s">
        <v>62</v>
      </c>
      <c s="32" t="s">
        <v>2341</v>
      </c>
      <c s="33" t="s">
        <v>81</v>
      </c>
      <c s="34">
        <v>4</v>
      </c>
      <c s="35">
        <v>0</v>
      </c>
      <c s="35">
        <f>ROUND(ROUND(H37,2)*ROUND(G37,3),2)</f>
      </c>
      <c r="O37">
        <f>(I37*21)/100</f>
      </c>
      <c t="s">
        <v>33</v>
      </c>
    </row>
    <row r="38" spans="1:5" ht="12.75">
      <c r="A38" s="36" t="s">
        <v>65</v>
      </c>
      <c r="E38" s="37" t="s">
        <v>2341</v>
      </c>
    </row>
    <row r="39" spans="1:5" ht="25.5">
      <c r="A39" s="38" t="s">
        <v>66</v>
      </c>
      <c r="E39" s="44" t="s">
        <v>2231</v>
      </c>
    </row>
    <row r="40" spans="1:5" ht="38.25">
      <c r="A40" t="s">
        <v>67</v>
      </c>
      <c r="E40" s="37" t="s">
        <v>2342</v>
      </c>
    </row>
    <row r="41" spans="1:16" ht="25.5">
      <c r="A41" s="26" t="s">
        <v>59</v>
      </c>
      <c s="31" t="s">
        <v>50</v>
      </c>
      <c s="31" t="s">
        <v>2343</v>
      </c>
      <c s="26" t="s">
        <v>62</v>
      </c>
      <c s="32" t="s">
        <v>2344</v>
      </c>
      <c s="33" t="s">
        <v>81</v>
      </c>
      <c s="34">
        <v>4</v>
      </c>
      <c s="35">
        <v>0</v>
      </c>
      <c s="35">
        <f>ROUND(ROUND(H41,2)*ROUND(G41,3),2)</f>
      </c>
      <c r="O41">
        <f>(I41*21)/100</f>
      </c>
      <c t="s">
        <v>33</v>
      </c>
    </row>
    <row r="42" spans="1:5" ht="25.5">
      <c r="A42" s="36" t="s">
        <v>65</v>
      </c>
      <c r="E42" s="37" t="s">
        <v>2344</v>
      </c>
    </row>
    <row r="43" spans="1:5" ht="25.5">
      <c r="A43" s="38" t="s">
        <v>66</v>
      </c>
      <c r="E43" s="44" t="s">
        <v>2231</v>
      </c>
    </row>
    <row r="44" spans="1:5" ht="25.5">
      <c r="A44" t="s">
        <v>67</v>
      </c>
      <c r="E44" s="37" t="s">
        <v>2333</v>
      </c>
    </row>
    <row r="45" spans="1:16" ht="25.5">
      <c r="A45" s="26" t="s">
        <v>59</v>
      </c>
      <c s="31" t="s">
        <v>60</v>
      </c>
      <c s="31" t="s">
        <v>2345</v>
      </c>
      <c s="26" t="s">
        <v>62</v>
      </c>
      <c s="32" t="s">
        <v>679</v>
      </c>
      <c s="33" t="s">
        <v>71</v>
      </c>
      <c s="34">
        <v>30</v>
      </c>
      <c s="35">
        <v>0</v>
      </c>
      <c s="35">
        <f>ROUND(ROUND(H45,2)*ROUND(G45,3),2)</f>
      </c>
      <c r="O45">
        <f>(I45*0)/100</f>
      </c>
      <c t="s">
        <v>37</v>
      </c>
    </row>
    <row r="46" spans="1:5" ht="25.5">
      <c r="A46" s="36" t="s">
        <v>65</v>
      </c>
      <c r="E46" s="37" t="s">
        <v>679</v>
      </c>
    </row>
    <row r="47" spans="1:5" ht="25.5">
      <c r="A47" s="38" t="s">
        <v>66</v>
      </c>
      <c r="E47" s="44" t="s">
        <v>2722</v>
      </c>
    </row>
    <row r="48" spans="1:5" ht="25.5">
      <c r="A48" t="s">
        <v>67</v>
      </c>
      <c r="E48" s="37" t="s">
        <v>2328</v>
      </c>
    </row>
    <row r="49" spans="1:18" ht="12.75" customHeight="1">
      <c r="A49" s="6" t="s">
        <v>56</v>
      </c>
      <c s="6"/>
      <c s="41" t="s">
        <v>439</v>
      </c>
      <c s="6"/>
      <c s="29" t="s">
        <v>918</v>
      </c>
      <c s="6"/>
      <c s="6"/>
      <c s="6"/>
      <c s="42">
        <f>0+Q49</f>
      </c>
      <c r="O49">
        <f>0+R49</f>
      </c>
      <c r="Q49">
        <f>0+I50+I54+I58+I62+I66+I70</f>
      </c>
      <c>
        <f>0+O50+O54+O58+O62+O66+O70</f>
      </c>
    </row>
    <row r="50" spans="1:16" ht="25.5">
      <c r="A50" s="26" t="s">
        <v>59</v>
      </c>
      <c s="31" t="s">
        <v>52</v>
      </c>
      <c s="31" t="s">
        <v>2303</v>
      </c>
      <c s="26" t="s">
        <v>62</v>
      </c>
      <c s="32" t="s">
        <v>2304</v>
      </c>
      <c s="33" t="s">
        <v>81</v>
      </c>
      <c s="34">
        <v>1</v>
      </c>
      <c s="35">
        <v>0</v>
      </c>
      <c s="35">
        <f>ROUND(ROUND(H50,2)*ROUND(G50,3),2)</f>
      </c>
      <c r="O50">
        <f>(I50*21)/100</f>
      </c>
      <c t="s">
        <v>33</v>
      </c>
    </row>
    <row r="51" spans="1:5" ht="25.5">
      <c r="A51" s="36" t="s">
        <v>65</v>
      </c>
      <c r="E51" s="37" t="s">
        <v>2304</v>
      </c>
    </row>
    <row r="52" spans="1:5" ht="25.5">
      <c r="A52" s="38" t="s">
        <v>66</v>
      </c>
      <c r="E52" s="44" t="s">
        <v>2709</v>
      </c>
    </row>
    <row r="53" spans="1:5" ht="63.75">
      <c r="A53" t="s">
        <v>67</v>
      </c>
      <c r="E53" s="37" t="s">
        <v>924</v>
      </c>
    </row>
    <row r="54" spans="1:16" ht="25.5">
      <c r="A54" s="26" t="s">
        <v>59</v>
      </c>
      <c s="31" t="s">
        <v>231</v>
      </c>
      <c s="31" t="s">
        <v>338</v>
      </c>
      <c s="26" t="s">
        <v>62</v>
      </c>
      <c s="32" t="s">
        <v>339</v>
      </c>
      <c s="33" t="s">
        <v>81</v>
      </c>
      <c s="34">
        <v>1</v>
      </c>
      <c s="35">
        <v>0</v>
      </c>
      <c s="35">
        <f>ROUND(ROUND(H54,2)*ROUND(G54,3),2)</f>
      </c>
      <c r="O54">
        <f>(I54*21)/100</f>
      </c>
      <c t="s">
        <v>33</v>
      </c>
    </row>
    <row r="55" spans="1:5" ht="25.5">
      <c r="A55" s="36" t="s">
        <v>65</v>
      </c>
      <c r="E55" s="37" t="s">
        <v>339</v>
      </c>
    </row>
    <row r="56" spans="1:5" ht="25.5">
      <c r="A56" s="38" t="s">
        <v>66</v>
      </c>
      <c r="E56" s="44" t="s">
        <v>2709</v>
      </c>
    </row>
    <row r="57" spans="1:5" ht="38.25">
      <c r="A57" t="s">
        <v>67</v>
      </c>
      <c r="E57" s="37" t="s">
        <v>925</v>
      </c>
    </row>
    <row r="58" spans="1:16" ht="12.75">
      <c r="A58" s="26" t="s">
        <v>59</v>
      </c>
      <c s="31" t="s">
        <v>234</v>
      </c>
      <c s="31" t="s">
        <v>2348</v>
      </c>
      <c s="26" t="s">
        <v>62</v>
      </c>
      <c s="32" t="s">
        <v>2349</v>
      </c>
      <c s="33" t="s">
        <v>81</v>
      </c>
      <c s="34">
        <v>1</v>
      </c>
      <c s="35">
        <v>0</v>
      </c>
      <c s="35">
        <f>ROUND(ROUND(H58,2)*ROUND(G58,3),2)</f>
      </c>
      <c r="O58">
        <f>(I58*21)/100</f>
      </c>
      <c t="s">
        <v>33</v>
      </c>
    </row>
    <row r="59" spans="1:5" ht="12.75">
      <c r="A59" s="36" t="s">
        <v>65</v>
      </c>
      <c r="E59" s="37" t="s">
        <v>2349</v>
      </c>
    </row>
    <row r="60" spans="1:5" ht="25.5">
      <c r="A60" s="38" t="s">
        <v>66</v>
      </c>
      <c r="E60" s="44" t="s">
        <v>2709</v>
      </c>
    </row>
    <row r="61" spans="1:5" ht="38.25">
      <c r="A61" t="s">
        <v>67</v>
      </c>
      <c r="E61" s="37" t="s">
        <v>928</v>
      </c>
    </row>
    <row r="62" spans="1:16" ht="12.75">
      <c r="A62" s="26" t="s">
        <v>59</v>
      </c>
      <c s="31" t="s">
        <v>237</v>
      </c>
      <c s="31" t="s">
        <v>784</v>
      </c>
      <c s="26" t="s">
        <v>62</v>
      </c>
      <c s="32" t="s">
        <v>785</v>
      </c>
      <c s="33" t="s">
        <v>204</v>
      </c>
      <c s="34">
        <v>8</v>
      </c>
      <c s="35">
        <v>0</v>
      </c>
      <c s="35">
        <f>ROUND(ROUND(H62,2)*ROUND(G62,3),2)</f>
      </c>
      <c r="O62">
        <f>(I62*21)/100</f>
      </c>
      <c t="s">
        <v>33</v>
      </c>
    </row>
    <row r="63" spans="1:5" ht="12.75">
      <c r="A63" s="36" t="s">
        <v>65</v>
      </c>
      <c r="E63" s="37" t="s">
        <v>785</v>
      </c>
    </row>
    <row r="64" spans="1:5" ht="25.5">
      <c r="A64" s="38" t="s">
        <v>66</v>
      </c>
      <c r="E64" s="44" t="s">
        <v>2309</v>
      </c>
    </row>
    <row r="65" spans="1:5" ht="38.25">
      <c r="A65" t="s">
        <v>67</v>
      </c>
      <c r="E65" s="37" t="s">
        <v>929</v>
      </c>
    </row>
    <row r="66" spans="1:16" ht="12.75">
      <c r="A66" s="26" t="s">
        <v>59</v>
      </c>
      <c s="31" t="s">
        <v>240</v>
      </c>
      <c s="31" t="s">
        <v>791</v>
      </c>
      <c s="26" t="s">
        <v>62</v>
      </c>
      <c s="32" t="s">
        <v>792</v>
      </c>
      <c s="33" t="s">
        <v>204</v>
      </c>
      <c s="34">
        <v>8</v>
      </c>
      <c s="35">
        <v>0</v>
      </c>
      <c s="35">
        <f>ROUND(ROUND(H66,2)*ROUND(G66,3),2)</f>
      </c>
      <c r="O66">
        <f>(I66*21)/100</f>
      </c>
      <c t="s">
        <v>33</v>
      </c>
    </row>
    <row r="67" spans="1:5" ht="12.75">
      <c r="A67" s="36" t="s">
        <v>65</v>
      </c>
      <c r="E67" s="37" t="s">
        <v>792</v>
      </c>
    </row>
    <row r="68" spans="1:5" ht="25.5">
      <c r="A68" s="38" t="s">
        <v>66</v>
      </c>
      <c r="E68" s="44" t="s">
        <v>2309</v>
      </c>
    </row>
    <row r="69" spans="1:5" ht="38.25">
      <c r="A69" t="s">
        <v>67</v>
      </c>
      <c r="E69" s="37" t="s">
        <v>930</v>
      </c>
    </row>
    <row r="70" spans="1:16" ht="12.75">
      <c r="A70" s="26" t="s">
        <v>59</v>
      </c>
      <c s="31" t="s">
        <v>243</v>
      </c>
      <c s="31" t="s">
        <v>441</v>
      </c>
      <c s="26" t="s">
        <v>62</v>
      </c>
      <c s="32" t="s">
        <v>442</v>
      </c>
      <c s="33" t="s">
        <v>204</v>
      </c>
      <c s="34">
        <v>8</v>
      </c>
      <c s="35">
        <v>0</v>
      </c>
      <c s="35">
        <f>ROUND(ROUND(H70,2)*ROUND(G70,3),2)</f>
      </c>
      <c r="O70">
        <f>(I70*21)/100</f>
      </c>
      <c t="s">
        <v>33</v>
      </c>
    </row>
    <row r="71" spans="1:5" ht="12.75">
      <c r="A71" s="36" t="s">
        <v>65</v>
      </c>
      <c r="E71" s="37" t="s">
        <v>442</v>
      </c>
    </row>
    <row r="72" spans="1:5" ht="25.5">
      <c r="A72" s="38" t="s">
        <v>66</v>
      </c>
      <c r="E72" s="44" t="s">
        <v>2309</v>
      </c>
    </row>
    <row r="73" spans="1:5" ht="38.25">
      <c r="A73" t="s">
        <v>67</v>
      </c>
      <c r="E73" s="37" t="s">
        <v>931</v>
      </c>
    </row>
    <row r="74" spans="1:18" ht="12.75" customHeight="1">
      <c r="A74" s="6" t="s">
        <v>56</v>
      </c>
      <c s="6"/>
      <c s="41" t="s">
        <v>936</v>
      </c>
      <c s="6"/>
      <c s="29" t="s">
        <v>937</v>
      </c>
      <c s="6"/>
      <c s="6"/>
      <c s="6"/>
      <c s="42">
        <f>0+Q74</f>
      </c>
      <c r="O74">
        <f>0+R74</f>
      </c>
      <c r="Q74">
        <f>0+I75</f>
      </c>
      <c>
        <f>0+O75</f>
      </c>
    </row>
    <row r="75" spans="1:16" ht="12.75">
      <c r="A75" s="26" t="s">
        <v>59</v>
      </c>
      <c s="31" t="s">
        <v>246</v>
      </c>
      <c s="31" t="s">
        <v>2313</v>
      </c>
      <c s="26" t="s">
        <v>62</v>
      </c>
      <c s="32" t="s">
        <v>2314</v>
      </c>
      <c s="33" t="s">
        <v>81</v>
      </c>
      <c s="34">
        <v>4</v>
      </c>
      <c s="35">
        <v>0</v>
      </c>
      <c s="35">
        <f>ROUND(ROUND(H75,2)*ROUND(G75,3),2)</f>
      </c>
      <c r="O75">
        <f>(I75*21)/100</f>
      </c>
      <c t="s">
        <v>33</v>
      </c>
    </row>
    <row r="76" spans="1:5" ht="12.75">
      <c r="A76" s="36" t="s">
        <v>65</v>
      </c>
      <c r="E76" s="37" t="s">
        <v>2314</v>
      </c>
    </row>
    <row r="77" spans="1:5" ht="25.5">
      <c r="A77" s="38" t="s">
        <v>66</v>
      </c>
      <c r="E77" s="44" t="s">
        <v>2288</v>
      </c>
    </row>
    <row r="78" spans="1:5" ht="25.5">
      <c r="A78" t="s">
        <v>67</v>
      </c>
      <c r="E78" s="37" t="s">
        <v>943</v>
      </c>
    </row>
    <row r="79" spans="1:18" ht="12.75" customHeight="1">
      <c r="A79" s="6" t="s">
        <v>56</v>
      </c>
      <c s="6"/>
      <c s="41" t="s">
        <v>967</v>
      </c>
      <c s="6"/>
      <c s="29" t="s">
        <v>1675</v>
      </c>
      <c s="6"/>
      <c s="6"/>
      <c s="6"/>
      <c s="42">
        <f>0+Q79</f>
      </c>
      <c r="O79">
        <f>0+R79</f>
      </c>
      <c r="Q79">
        <f>0+I80</f>
      </c>
      <c>
        <f>0+O80</f>
      </c>
    </row>
    <row r="80" spans="1:16" ht="38.25">
      <c r="A80" s="26" t="s">
        <v>59</v>
      </c>
      <c s="31" t="s">
        <v>39</v>
      </c>
      <c s="31" t="s">
        <v>969</v>
      </c>
      <c s="26" t="s">
        <v>62</v>
      </c>
      <c s="32" t="s">
        <v>970</v>
      </c>
      <c s="33" t="s">
        <v>971</v>
      </c>
      <c s="34">
        <v>0.1</v>
      </c>
      <c s="35">
        <v>0</v>
      </c>
      <c s="35">
        <f>ROUND(ROUND(H80,2)*ROUND(G80,3),2)</f>
      </c>
      <c r="O80">
        <f>(I80*21)/100</f>
      </c>
      <c t="s">
        <v>33</v>
      </c>
    </row>
    <row r="81" spans="1:5" ht="38.25">
      <c r="A81" s="36" t="s">
        <v>65</v>
      </c>
      <c r="E81" s="37" t="s">
        <v>970</v>
      </c>
    </row>
    <row r="82" spans="1:5" ht="25.5">
      <c r="A82" s="38" t="s">
        <v>66</v>
      </c>
      <c r="E82" s="44" t="s">
        <v>2317</v>
      </c>
    </row>
    <row r="83" spans="1:5" ht="102">
      <c r="A83" t="s">
        <v>67</v>
      </c>
      <c r="E83" s="37" t="s">
        <v>1362</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20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0+O11+O52+O57+O66+O79+O108+O121+O126+O143+O148+O181</f>
      </c>
      <c t="s">
        <v>32</v>
      </c>
    </row>
    <row r="3" spans="1:16" ht="15" customHeight="1">
      <c r="A3" t="s">
        <v>12</v>
      </c>
      <c s="12" t="s">
        <v>14</v>
      </c>
      <c s="13" t="s">
        <v>15</v>
      </c>
      <c s="1"/>
      <c s="14" t="s">
        <v>16</v>
      </c>
      <c s="1"/>
      <c s="9"/>
      <c s="8" t="s">
        <v>2725</v>
      </c>
      <c s="43">
        <f>0+I11+I52+I57+I66+I79+I108+I121+I126+I143+I148+I181</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2723</v>
      </c>
      <c s="1"/>
      <c s="14" t="s">
        <v>2724</v>
      </c>
      <c s="1"/>
      <c s="1"/>
      <c s="1"/>
      <c s="1"/>
    </row>
    <row r="7" spans="1:9" ht="12.75" customHeight="1">
      <c r="A7" t="s">
        <v>27</v>
      </c>
      <c s="16" t="s">
        <v>28</v>
      </c>
      <c s="17" t="s">
        <v>2725</v>
      </c>
      <c s="6"/>
      <c s="18" t="s">
        <v>2726</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39</v>
      </c>
      <c s="27"/>
      <c s="29" t="s">
        <v>1326</v>
      </c>
      <c s="27"/>
      <c s="27"/>
      <c s="27"/>
      <c s="30">
        <f>0+Q11</f>
      </c>
      <c r="O11">
        <f>0+R11</f>
      </c>
      <c r="Q11">
        <f>0+I12+I16+I20+I24+I28+I32+I36+I40+I44+I48</f>
      </c>
      <c>
        <f>0+O12+O16+O20+O24+O28+O32+O36+O40+O44+O48</f>
      </c>
    </row>
    <row r="12" spans="1:16" ht="12.75">
      <c r="A12" s="26" t="s">
        <v>59</v>
      </c>
      <c s="31" t="s">
        <v>33</v>
      </c>
      <c s="31" t="s">
        <v>2729</v>
      </c>
      <c s="26" t="s">
        <v>62</v>
      </c>
      <c s="32" t="s">
        <v>2730</v>
      </c>
      <c s="33" t="s">
        <v>225</v>
      </c>
      <c s="34">
        <v>11</v>
      </c>
      <c s="35">
        <v>0</v>
      </c>
      <c s="35">
        <f>ROUND(ROUND(H12,2)*ROUND(G12,3),2)</f>
      </c>
      <c r="O12">
        <f>(I12*21)/100</f>
      </c>
      <c t="s">
        <v>33</v>
      </c>
    </row>
    <row r="13" spans="1:5" ht="51">
      <c r="A13" s="36" t="s">
        <v>65</v>
      </c>
      <c r="E13" s="37" t="s">
        <v>2731</v>
      </c>
    </row>
    <row r="14" spans="1:5" ht="25.5">
      <c r="A14" s="38" t="s">
        <v>66</v>
      </c>
      <c r="E14" s="39" t="s">
        <v>2732</v>
      </c>
    </row>
    <row r="15" spans="1:5" ht="153">
      <c r="A15" t="s">
        <v>67</v>
      </c>
      <c r="E15" s="37" t="s">
        <v>2733</v>
      </c>
    </row>
    <row r="16" spans="1:16" ht="12.75">
      <c r="A16" s="26" t="s">
        <v>59</v>
      </c>
      <c s="31" t="s">
        <v>32</v>
      </c>
      <c s="31" t="s">
        <v>2734</v>
      </c>
      <c s="26" t="s">
        <v>62</v>
      </c>
      <c s="32" t="s">
        <v>2735</v>
      </c>
      <c s="33" t="s">
        <v>225</v>
      </c>
      <c s="34">
        <v>770</v>
      </c>
      <c s="35">
        <v>0</v>
      </c>
      <c s="35">
        <f>ROUND(ROUND(H16,2)*ROUND(G16,3),2)</f>
      </c>
      <c r="O16">
        <f>(I16*21)/100</f>
      </c>
      <c t="s">
        <v>33</v>
      </c>
    </row>
    <row r="17" spans="1:5" ht="38.25">
      <c r="A17" s="36" t="s">
        <v>65</v>
      </c>
      <c r="E17" s="37" t="s">
        <v>2736</v>
      </c>
    </row>
    <row r="18" spans="1:5" ht="25.5">
      <c r="A18" s="38" t="s">
        <v>66</v>
      </c>
      <c r="E18" s="39" t="s">
        <v>2737</v>
      </c>
    </row>
    <row r="19" spans="1:5" ht="255">
      <c r="A19" t="s">
        <v>67</v>
      </c>
      <c r="E19" s="37" t="s">
        <v>2738</v>
      </c>
    </row>
    <row r="20" spans="1:16" ht="12.75">
      <c r="A20" s="26" t="s">
        <v>59</v>
      </c>
      <c s="31" t="s">
        <v>43</v>
      </c>
      <c s="31" t="s">
        <v>2739</v>
      </c>
      <c s="26" t="s">
        <v>62</v>
      </c>
      <c s="32" t="s">
        <v>2740</v>
      </c>
      <c s="33" t="s">
        <v>225</v>
      </c>
      <c s="34">
        <v>770</v>
      </c>
      <c s="35">
        <v>0</v>
      </c>
      <c s="35">
        <f>ROUND(ROUND(H20,2)*ROUND(G20,3),2)</f>
      </c>
      <c r="O20">
        <f>(I20*21)/100</f>
      </c>
      <c t="s">
        <v>33</v>
      </c>
    </row>
    <row r="21" spans="1:5" ht="38.25">
      <c r="A21" s="36" t="s">
        <v>65</v>
      </c>
      <c r="E21" s="37" t="s">
        <v>2741</v>
      </c>
    </row>
    <row r="22" spans="1:5" ht="25.5">
      <c r="A22" s="38" t="s">
        <v>66</v>
      </c>
      <c r="E22" s="39" t="s">
        <v>2742</v>
      </c>
    </row>
    <row r="23" spans="1:5" ht="255">
      <c r="A23" t="s">
        <v>67</v>
      </c>
      <c r="E23" s="37" t="s">
        <v>2738</v>
      </c>
    </row>
    <row r="24" spans="1:16" ht="12.75">
      <c r="A24" s="26" t="s">
        <v>59</v>
      </c>
      <c s="31" t="s">
        <v>45</v>
      </c>
      <c s="31" t="s">
        <v>2743</v>
      </c>
      <c s="26" t="s">
        <v>62</v>
      </c>
      <c s="32" t="s">
        <v>2744</v>
      </c>
      <c s="33" t="s">
        <v>71</v>
      </c>
      <c s="34">
        <v>90</v>
      </c>
      <c s="35">
        <v>0</v>
      </c>
      <c s="35">
        <f>ROUND(ROUND(H24,2)*ROUND(G24,3),2)</f>
      </c>
      <c r="O24">
        <f>(I24*21)/100</f>
      </c>
      <c t="s">
        <v>33</v>
      </c>
    </row>
    <row r="25" spans="1:5" ht="25.5">
      <c r="A25" s="36" t="s">
        <v>65</v>
      </c>
      <c r="E25" s="37" t="s">
        <v>2745</v>
      </c>
    </row>
    <row r="26" spans="1:5" ht="25.5">
      <c r="A26" s="38" t="s">
        <v>66</v>
      </c>
      <c r="E26" s="39" t="s">
        <v>2746</v>
      </c>
    </row>
    <row r="27" spans="1:5" ht="153">
      <c r="A27" t="s">
        <v>67</v>
      </c>
      <c r="E27" s="37" t="s">
        <v>2747</v>
      </c>
    </row>
    <row r="28" spans="1:16" ht="12.75">
      <c r="A28" s="26" t="s">
        <v>59</v>
      </c>
      <c s="31" t="s">
        <v>47</v>
      </c>
      <c s="31" t="s">
        <v>1327</v>
      </c>
      <c s="26" t="s">
        <v>62</v>
      </c>
      <c s="32" t="s">
        <v>1328</v>
      </c>
      <c s="33" t="s">
        <v>216</v>
      </c>
      <c s="34">
        <v>70</v>
      </c>
      <c s="35">
        <v>0</v>
      </c>
      <c s="35">
        <f>ROUND(ROUND(H28,2)*ROUND(G28,3),2)</f>
      </c>
      <c r="O28">
        <f>(I28*21)/100</f>
      </c>
      <c t="s">
        <v>33</v>
      </c>
    </row>
    <row r="29" spans="1:5" ht="25.5">
      <c r="A29" s="36" t="s">
        <v>65</v>
      </c>
      <c r="E29" s="37" t="s">
        <v>1329</v>
      </c>
    </row>
    <row r="30" spans="1:5" ht="25.5">
      <c r="A30" s="38" t="s">
        <v>66</v>
      </c>
      <c r="E30" s="39" t="s">
        <v>2748</v>
      </c>
    </row>
    <row r="31" spans="1:5" ht="25.5">
      <c r="A31" t="s">
        <v>67</v>
      </c>
      <c r="E31" s="37" t="s">
        <v>1331</v>
      </c>
    </row>
    <row r="32" spans="1:16" ht="12.75">
      <c r="A32" s="26" t="s">
        <v>59</v>
      </c>
      <c s="31" t="s">
        <v>226</v>
      </c>
      <c s="31" t="s">
        <v>2749</v>
      </c>
      <c s="26" t="s">
        <v>62</v>
      </c>
      <c s="32" t="s">
        <v>2750</v>
      </c>
      <c s="33" t="s">
        <v>225</v>
      </c>
      <c s="34">
        <v>45.836</v>
      </c>
      <c s="35">
        <v>0</v>
      </c>
      <c s="35">
        <f>ROUND(ROUND(H32,2)*ROUND(G32,3),2)</f>
      </c>
      <c r="O32">
        <f>(I32*21)/100</f>
      </c>
      <c t="s">
        <v>33</v>
      </c>
    </row>
    <row r="33" spans="1:5" ht="12.75">
      <c r="A33" s="36" t="s">
        <v>65</v>
      </c>
      <c r="E33" s="37" t="s">
        <v>2751</v>
      </c>
    </row>
    <row r="34" spans="1:5" ht="51">
      <c r="A34" s="38" t="s">
        <v>66</v>
      </c>
      <c r="E34" s="39" t="s">
        <v>2752</v>
      </c>
    </row>
    <row r="35" spans="1:5" ht="63.75">
      <c r="A35" t="s">
        <v>67</v>
      </c>
      <c r="E35" s="37" t="s">
        <v>2753</v>
      </c>
    </row>
    <row r="36" spans="1:16" ht="12.75">
      <c r="A36" s="26" t="s">
        <v>59</v>
      </c>
      <c s="31" t="s">
        <v>50</v>
      </c>
      <c s="31" t="s">
        <v>2754</v>
      </c>
      <c s="26" t="s">
        <v>62</v>
      </c>
      <c s="32" t="s">
        <v>2755</v>
      </c>
      <c s="33" t="s">
        <v>225</v>
      </c>
      <c s="34">
        <v>45.836</v>
      </c>
      <c s="35">
        <v>0</v>
      </c>
      <c s="35">
        <f>ROUND(ROUND(H36,2)*ROUND(G36,3),2)</f>
      </c>
      <c r="O36">
        <f>(I36*21)/100</f>
      </c>
      <c t="s">
        <v>33</v>
      </c>
    </row>
    <row r="37" spans="1:5" ht="25.5">
      <c r="A37" s="36" t="s">
        <v>65</v>
      </c>
      <c r="E37" s="37" t="s">
        <v>2756</v>
      </c>
    </row>
    <row r="38" spans="1:5" ht="25.5">
      <c r="A38" s="38" t="s">
        <v>66</v>
      </c>
      <c r="E38" s="39" t="s">
        <v>2757</v>
      </c>
    </row>
    <row r="39" spans="1:5" ht="12.75">
      <c r="A39" t="s">
        <v>67</v>
      </c>
      <c r="E39" s="37" t="s">
        <v>62</v>
      </c>
    </row>
    <row r="40" spans="1:16" ht="12.75">
      <c r="A40" s="26" t="s">
        <v>59</v>
      </c>
      <c s="31" t="s">
        <v>52</v>
      </c>
      <c s="31" t="s">
        <v>2758</v>
      </c>
      <c s="26" t="s">
        <v>62</v>
      </c>
      <c s="32" t="s">
        <v>2759</v>
      </c>
      <c s="33" t="s">
        <v>225</v>
      </c>
      <c s="34">
        <v>46.836</v>
      </c>
      <c s="35">
        <v>0</v>
      </c>
      <c s="35">
        <f>ROUND(ROUND(H40,2)*ROUND(G40,3),2)</f>
      </c>
      <c r="O40">
        <f>(I40*21)/100</f>
      </c>
      <c t="s">
        <v>33</v>
      </c>
    </row>
    <row r="41" spans="1:5" ht="25.5">
      <c r="A41" s="36" t="s">
        <v>65</v>
      </c>
      <c r="E41" s="37" t="s">
        <v>2760</v>
      </c>
    </row>
    <row r="42" spans="1:5" ht="25.5">
      <c r="A42" s="38" t="s">
        <v>66</v>
      </c>
      <c r="E42" s="39" t="s">
        <v>2761</v>
      </c>
    </row>
    <row r="43" spans="1:5" ht="25.5">
      <c r="A43" t="s">
        <v>67</v>
      </c>
      <c r="E43" s="37" t="s">
        <v>2762</v>
      </c>
    </row>
    <row r="44" spans="1:16" ht="12.75">
      <c r="A44" s="26" t="s">
        <v>59</v>
      </c>
      <c s="31" t="s">
        <v>231</v>
      </c>
      <c s="31" t="s">
        <v>2763</v>
      </c>
      <c s="26" t="s">
        <v>62</v>
      </c>
      <c s="32" t="s">
        <v>2764</v>
      </c>
      <c s="33" t="s">
        <v>225</v>
      </c>
      <c s="34">
        <v>46.836</v>
      </c>
      <c s="35">
        <v>0</v>
      </c>
      <c s="35">
        <f>ROUND(ROUND(H44,2)*ROUND(G44,3),2)</f>
      </c>
      <c r="O44">
        <f>(I44*21)/100</f>
      </c>
      <c t="s">
        <v>33</v>
      </c>
    </row>
    <row r="45" spans="1:5" ht="25.5">
      <c r="A45" s="36" t="s">
        <v>65</v>
      </c>
      <c r="E45" s="37" t="s">
        <v>2765</v>
      </c>
    </row>
    <row r="46" spans="1:5" ht="25.5">
      <c r="A46" s="38" t="s">
        <v>66</v>
      </c>
      <c r="E46" s="39" t="s">
        <v>2766</v>
      </c>
    </row>
    <row r="47" spans="1:5" ht="12.75">
      <c r="A47" t="s">
        <v>67</v>
      </c>
      <c r="E47" s="37" t="s">
        <v>62</v>
      </c>
    </row>
    <row r="48" spans="1:16" ht="12.75">
      <c r="A48" s="26" t="s">
        <v>59</v>
      </c>
      <c s="31" t="s">
        <v>234</v>
      </c>
      <c s="31" t="s">
        <v>1346</v>
      </c>
      <c s="26" t="s">
        <v>62</v>
      </c>
      <c s="32" t="s">
        <v>1347</v>
      </c>
      <c s="33" t="s">
        <v>216</v>
      </c>
      <c s="34">
        <v>130</v>
      </c>
      <c s="35">
        <v>0</v>
      </c>
      <c s="35">
        <f>ROUND(ROUND(H48,2)*ROUND(G48,3),2)</f>
      </c>
      <c r="O48">
        <f>(I48*21)/100</f>
      </c>
      <c t="s">
        <v>33</v>
      </c>
    </row>
    <row r="49" spans="1:5" ht="25.5">
      <c r="A49" s="36" t="s">
        <v>65</v>
      </c>
      <c r="E49" s="37" t="s">
        <v>1348</v>
      </c>
    </row>
    <row r="50" spans="1:5" ht="25.5">
      <c r="A50" s="38" t="s">
        <v>66</v>
      </c>
      <c r="E50" s="39" t="s">
        <v>2767</v>
      </c>
    </row>
    <row r="51" spans="1:5" ht="216.75">
      <c r="A51" t="s">
        <v>67</v>
      </c>
      <c r="E51" s="37" t="s">
        <v>1350</v>
      </c>
    </row>
    <row r="52" spans="1:18" ht="12.75" customHeight="1">
      <c r="A52" s="6" t="s">
        <v>56</v>
      </c>
      <c s="6"/>
      <c s="41" t="s">
        <v>2768</v>
      </c>
      <c s="6"/>
      <c s="29" t="s">
        <v>2571</v>
      </c>
      <c s="6"/>
      <c s="6"/>
      <c s="6"/>
      <c s="42">
        <f>0+Q52</f>
      </c>
      <c r="O52">
        <f>0+R52</f>
      </c>
      <c r="Q52">
        <f>0+I53</f>
      </c>
      <c>
        <f>0+O53</f>
      </c>
    </row>
    <row r="53" spans="1:16" ht="12.75">
      <c r="A53" s="26" t="s">
        <v>59</v>
      </c>
      <c s="31" t="s">
        <v>237</v>
      </c>
      <c s="31" t="s">
        <v>2769</v>
      </c>
      <c s="26" t="s">
        <v>62</v>
      </c>
      <c s="32" t="s">
        <v>2770</v>
      </c>
      <c s="33" t="s">
        <v>81</v>
      </c>
      <c s="34">
        <v>5</v>
      </c>
      <c s="35">
        <v>0</v>
      </c>
      <c s="35">
        <f>ROUND(ROUND(H53,2)*ROUND(G53,3),2)</f>
      </c>
      <c r="O53">
        <f>(I53*21)/100</f>
      </c>
      <c t="s">
        <v>33</v>
      </c>
    </row>
    <row r="54" spans="1:5" ht="25.5">
      <c r="A54" s="36" t="s">
        <v>65</v>
      </c>
      <c r="E54" s="37" t="s">
        <v>2771</v>
      </c>
    </row>
    <row r="55" spans="1:5" ht="63.75">
      <c r="A55" s="38" t="s">
        <v>66</v>
      </c>
      <c r="E55" s="39" t="s">
        <v>2772</v>
      </c>
    </row>
    <row r="56" spans="1:5" ht="12.75">
      <c r="A56" t="s">
        <v>67</v>
      </c>
      <c r="E56" s="37" t="s">
        <v>62</v>
      </c>
    </row>
    <row r="57" spans="1:18" ht="12.75" customHeight="1">
      <c r="A57" s="6" t="s">
        <v>56</v>
      </c>
      <c s="6"/>
      <c s="41" t="s">
        <v>32</v>
      </c>
      <c s="6"/>
      <c s="29" t="s">
        <v>1966</v>
      </c>
      <c s="6"/>
      <c s="6"/>
      <c s="6"/>
      <c s="42">
        <f>0+Q57</f>
      </c>
      <c r="O57">
        <f>0+R57</f>
      </c>
      <c r="Q57">
        <f>0+I58+I62</f>
      </c>
      <c>
        <f>0+O58+O62</f>
      </c>
    </row>
    <row r="58" spans="1:16" ht="25.5">
      <c r="A58" s="26" t="s">
        <v>59</v>
      </c>
      <c s="31" t="s">
        <v>243</v>
      </c>
      <c s="31" t="s">
        <v>2773</v>
      </c>
      <c s="26" t="s">
        <v>62</v>
      </c>
      <c s="32" t="s">
        <v>2774</v>
      </c>
      <c s="33" t="s">
        <v>225</v>
      </c>
      <c s="34">
        <v>2.548</v>
      </c>
      <c s="35">
        <v>0</v>
      </c>
      <c s="35">
        <f>ROUND(ROUND(H58,2)*ROUND(G58,3),2)</f>
      </c>
      <c r="O58">
        <f>(I58*21)/100</f>
      </c>
      <c t="s">
        <v>33</v>
      </c>
    </row>
    <row r="59" spans="1:5" ht="25.5">
      <c r="A59" s="36" t="s">
        <v>65</v>
      </c>
      <c r="E59" s="37" t="s">
        <v>2775</v>
      </c>
    </row>
    <row r="60" spans="1:5" ht="25.5">
      <c r="A60" s="38" t="s">
        <v>66</v>
      </c>
      <c r="E60" s="39" t="s">
        <v>2776</v>
      </c>
    </row>
    <row r="61" spans="1:5" ht="63.75">
      <c r="A61" t="s">
        <v>67</v>
      </c>
      <c r="E61" s="37" t="s">
        <v>2777</v>
      </c>
    </row>
    <row r="62" spans="1:16" ht="12.75">
      <c r="A62" s="26" t="s">
        <v>59</v>
      </c>
      <c s="31" t="s">
        <v>246</v>
      </c>
      <c s="31" t="s">
        <v>2778</v>
      </c>
      <c s="26" t="s">
        <v>62</v>
      </c>
      <c s="32" t="s">
        <v>2779</v>
      </c>
      <c s="33" t="s">
        <v>971</v>
      </c>
      <c s="34">
        <v>0.076</v>
      </c>
      <c s="35">
        <v>0</v>
      </c>
      <c s="35">
        <f>ROUND(ROUND(H62,2)*ROUND(G62,3),2)</f>
      </c>
      <c r="O62">
        <f>(I62*21)/100</f>
      </c>
      <c t="s">
        <v>33</v>
      </c>
    </row>
    <row r="63" spans="1:5" ht="25.5">
      <c r="A63" s="36" t="s">
        <v>65</v>
      </c>
      <c r="E63" s="37" t="s">
        <v>2780</v>
      </c>
    </row>
    <row r="64" spans="1:5" ht="38.25">
      <c r="A64" s="38" t="s">
        <v>66</v>
      </c>
      <c r="E64" s="39" t="s">
        <v>2781</v>
      </c>
    </row>
    <row r="65" spans="1:5" ht="12.75">
      <c r="A65" t="s">
        <v>67</v>
      </c>
      <c r="E65" s="37" t="s">
        <v>62</v>
      </c>
    </row>
    <row r="66" spans="1:18" ht="12.75" customHeight="1">
      <c r="A66" s="6" t="s">
        <v>56</v>
      </c>
      <c s="6"/>
      <c s="41" t="s">
        <v>47</v>
      </c>
      <c s="6"/>
      <c s="29" t="s">
        <v>1979</v>
      </c>
      <c s="6"/>
      <c s="6"/>
      <c s="6"/>
      <c s="42">
        <f>0+Q66</f>
      </c>
      <c r="O66">
        <f>0+R66</f>
      </c>
      <c r="Q66">
        <f>0+I67+I71+I75</f>
      </c>
      <c>
        <f>0+O67+O71+O75</f>
      </c>
    </row>
    <row r="67" spans="1:16" ht="12.75">
      <c r="A67" s="26" t="s">
        <v>59</v>
      </c>
      <c s="31" t="s">
        <v>60</v>
      </c>
      <c s="31" t="s">
        <v>2782</v>
      </c>
      <c s="26" t="s">
        <v>62</v>
      </c>
      <c s="32" t="s">
        <v>2783</v>
      </c>
      <c s="33" t="s">
        <v>225</v>
      </c>
      <c s="34">
        <v>1.683</v>
      </c>
      <c s="35">
        <v>0</v>
      </c>
      <c s="35">
        <f>ROUND(ROUND(H67,2)*ROUND(G67,3),2)</f>
      </c>
      <c r="O67">
        <f>(I67*21)/100</f>
      </c>
      <c t="s">
        <v>33</v>
      </c>
    </row>
    <row r="68" spans="1:5" ht="12.75">
      <c r="A68" s="36" t="s">
        <v>65</v>
      </c>
      <c r="E68" s="37" t="s">
        <v>2784</v>
      </c>
    </row>
    <row r="69" spans="1:5" ht="25.5">
      <c r="A69" s="38" t="s">
        <v>66</v>
      </c>
      <c r="E69" s="39" t="s">
        <v>2785</v>
      </c>
    </row>
    <row r="70" spans="1:5" ht="12.75">
      <c r="A70" t="s">
        <v>67</v>
      </c>
      <c r="E70" s="37" t="s">
        <v>62</v>
      </c>
    </row>
    <row r="71" spans="1:16" ht="12.75">
      <c r="A71" s="26" t="s">
        <v>59</v>
      </c>
      <c s="31" t="s">
        <v>68</v>
      </c>
      <c s="31" t="s">
        <v>2786</v>
      </c>
      <c s="26" t="s">
        <v>62</v>
      </c>
      <c s="32" t="s">
        <v>2787</v>
      </c>
      <c s="33" t="s">
        <v>225</v>
      </c>
      <c s="34">
        <v>1.683</v>
      </c>
      <c s="35">
        <v>0</v>
      </c>
      <c s="35">
        <f>ROUND(ROUND(H71,2)*ROUND(G71,3),2)</f>
      </c>
      <c r="O71">
        <f>(I71*21)/100</f>
      </c>
      <c t="s">
        <v>33</v>
      </c>
    </row>
    <row r="72" spans="1:5" ht="25.5">
      <c r="A72" s="36" t="s">
        <v>65</v>
      </c>
      <c r="E72" s="37" t="s">
        <v>2788</v>
      </c>
    </row>
    <row r="73" spans="1:5" ht="25.5">
      <c r="A73" s="38" t="s">
        <v>66</v>
      </c>
      <c r="E73" s="39" t="s">
        <v>2789</v>
      </c>
    </row>
    <row r="74" spans="1:5" ht="63.75">
      <c r="A74" t="s">
        <v>67</v>
      </c>
      <c r="E74" s="37" t="s">
        <v>2790</v>
      </c>
    </row>
    <row r="75" spans="1:16" ht="12.75">
      <c r="A75" s="26" t="s">
        <v>59</v>
      </c>
      <c s="31" t="s">
        <v>72</v>
      </c>
      <c s="31" t="s">
        <v>2791</v>
      </c>
      <c s="26" t="s">
        <v>62</v>
      </c>
      <c s="32" t="s">
        <v>2792</v>
      </c>
      <c s="33" t="s">
        <v>225</v>
      </c>
      <c s="34">
        <v>1.683</v>
      </c>
      <c s="35">
        <v>0</v>
      </c>
      <c s="35">
        <f>ROUND(ROUND(H75,2)*ROUND(G75,3),2)</f>
      </c>
      <c r="O75">
        <f>(I75*21)/100</f>
      </c>
      <c t="s">
        <v>33</v>
      </c>
    </row>
    <row r="76" spans="1:5" ht="25.5">
      <c r="A76" s="36" t="s">
        <v>65</v>
      </c>
      <c r="E76" s="37" t="s">
        <v>2793</v>
      </c>
    </row>
    <row r="77" spans="1:5" ht="25.5">
      <c r="A77" s="38" t="s">
        <v>66</v>
      </c>
      <c r="E77" s="39" t="s">
        <v>2789</v>
      </c>
    </row>
    <row r="78" spans="1:5" ht="89.25">
      <c r="A78" t="s">
        <v>67</v>
      </c>
      <c r="E78" s="37" t="s">
        <v>2794</v>
      </c>
    </row>
    <row r="79" spans="1:18" ht="12.75" customHeight="1">
      <c r="A79" s="6" t="s">
        <v>56</v>
      </c>
      <c s="6"/>
      <c s="41" t="s">
        <v>1902</v>
      </c>
      <c s="6"/>
      <c s="29" t="s">
        <v>1903</v>
      </c>
      <c s="6"/>
      <c s="6"/>
      <c s="6"/>
      <c s="42">
        <f>0+Q79</f>
      </c>
      <c r="O79">
        <f>0+R79</f>
      </c>
      <c r="Q79">
        <f>0+I80+I84+I88+I92+I96+I100+I104</f>
      </c>
      <c>
        <f>0+O80+O84+O88+O92+O96+O100+O104</f>
      </c>
    </row>
    <row r="80" spans="1:16" ht="12.75">
      <c r="A80" s="26" t="s">
        <v>59</v>
      </c>
      <c s="31" t="s">
        <v>39</v>
      </c>
      <c s="31" t="s">
        <v>1904</v>
      </c>
      <c s="26" t="s">
        <v>62</v>
      </c>
      <c s="32" t="s">
        <v>1905</v>
      </c>
      <c s="33" t="s">
        <v>971</v>
      </c>
      <c s="34">
        <v>0.002</v>
      </c>
      <c s="35">
        <v>0</v>
      </c>
      <c s="35">
        <f>ROUND(ROUND(H80,2)*ROUND(G80,3),2)</f>
      </c>
      <c r="O80">
        <f>(I80*21)/100</f>
      </c>
      <c t="s">
        <v>33</v>
      </c>
    </row>
    <row r="81" spans="1:5" ht="12.75">
      <c r="A81" s="36" t="s">
        <v>65</v>
      </c>
      <c r="E81" s="37" t="s">
        <v>1905</v>
      </c>
    </row>
    <row r="82" spans="1:5" ht="12.75">
      <c r="A82" s="38" t="s">
        <v>66</v>
      </c>
      <c r="E82" s="39" t="s">
        <v>62</v>
      </c>
    </row>
    <row r="83" spans="1:5" ht="12.75">
      <c r="A83" t="s">
        <v>67</v>
      </c>
      <c r="E83" s="37" t="s">
        <v>62</v>
      </c>
    </row>
    <row r="84" spans="1:16" ht="25.5">
      <c r="A84" s="26" t="s">
        <v>59</v>
      </c>
      <c s="31" t="s">
        <v>75</v>
      </c>
      <c s="31" t="s">
        <v>2795</v>
      </c>
      <c s="26" t="s">
        <v>62</v>
      </c>
      <c s="32" t="s">
        <v>2796</v>
      </c>
      <c s="33" t="s">
        <v>225</v>
      </c>
      <c s="34">
        <v>16.8</v>
      </c>
      <c s="35">
        <v>0</v>
      </c>
      <c s="35">
        <f>ROUND(ROUND(H84,2)*ROUND(G84,3),2)</f>
      </c>
      <c r="O84">
        <f>(I84*21)/100</f>
      </c>
      <c t="s">
        <v>33</v>
      </c>
    </row>
    <row r="85" spans="1:5" ht="25.5">
      <c r="A85" s="36" t="s">
        <v>65</v>
      </c>
      <c r="E85" s="37" t="s">
        <v>2796</v>
      </c>
    </row>
    <row r="86" spans="1:5" ht="12.75">
      <c r="A86" s="38" t="s">
        <v>66</v>
      </c>
      <c r="E86" s="39" t="s">
        <v>62</v>
      </c>
    </row>
    <row r="87" spans="1:5" ht="12.75">
      <c r="A87" t="s">
        <v>67</v>
      </c>
      <c r="E87" s="37" t="s">
        <v>62</v>
      </c>
    </row>
    <row r="88" spans="1:16" ht="12.75">
      <c r="A88" s="26" t="s">
        <v>59</v>
      </c>
      <c s="31" t="s">
        <v>78</v>
      </c>
      <c s="31" t="s">
        <v>1909</v>
      </c>
      <c s="26" t="s">
        <v>62</v>
      </c>
      <c s="32" t="s">
        <v>2797</v>
      </c>
      <c s="33" t="s">
        <v>225</v>
      </c>
      <c s="34">
        <v>7</v>
      </c>
      <c s="35">
        <v>0</v>
      </c>
      <c s="35">
        <f>ROUND(ROUND(H88,2)*ROUND(G88,3),2)</f>
      </c>
      <c r="O88">
        <f>(I88*21)/100</f>
      </c>
      <c t="s">
        <v>33</v>
      </c>
    </row>
    <row r="89" spans="1:5" ht="25.5">
      <c r="A89" s="36" t="s">
        <v>65</v>
      </c>
      <c r="E89" s="37" t="s">
        <v>2798</v>
      </c>
    </row>
    <row r="90" spans="1:5" ht="25.5">
      <c r="A90" s="38" t="s">
        <v>66</v>
      </c>
      <c r="E90" s="39" t="s">
        <v>2799</v>
      </c>
    </row>
    <row r="91" spans="1:5" ht="25.5">
      <c r="A91" t="s">
        <v>67</v>
      </c>
      <c r="E91" s="37" t="s">
        <v>1912</v>
      </c>
    </row>
    <row r="92" spans="1:16" ht="12.75">
      <c r="A92" s="26" t="s">
        <v>59</v>
      </c>
      <c s="31" t="s">
        <v>82</v>
      </c>
      <c s="31" t="s">
        <v>2800</v>
      </c>
      <c s="26" t="s">
        <v>62</v>
      </c>
      <c s="32" t="s">
        <v>2801</v>
      </c>
      <c s="33" t="s">
        <v>225</v>
      </c>
      <c s="34">
        <v>20.84</v>
      </c>
      <c s="35">
        <v>0</v>
      </c>
      <c s="35">
        <f>ROUND(ROUND(H92,2)*ROUND(G92,3),2)</f>
      </c>
      <c r="O92">
        <f>(I92*21)/100</f>
      </c>
      <c t="s">
        <v>33</v>
      </c>
    </row>
    <row r="93" spans="1:5" ht="12.75">
      <c r="A93" s="36" t="s">
        <v>65</v>
      </c>
      <c r="E93" s="37" t="s">
        <v>2802</v>
      </c>
    </row>
    <row r="94" spans="1:5" ht="25.5">
      <c r="A94" s="38" t="s">
        <v>66</v>
      </c>
      <c r="E94" s="39" t="s">
        <v>2803</v>
      </c>
    </row>
    <row r="95" spans="1:5" ht="25.5">
      <c r="A95" t="s">
        <v>67</v>
      </c>
      <c r="E95" s="37" t="s">
        <v>2804</v>
      </c>
    </row>
    <row r="96" spans="1:16" ht="12.75">
      <c r="A96" s="26" t="s">
        <v>59</v>
      </c>
      <c s="31" t="s">
        <v>85</v>
      </c>
      <c s="31" t="s">
        <v>2805</v>
      </c>
      <c s="26" t="s">
        <v>62</v>
      </c>
      <c s="32" t="s">
        <v>2806</v>
      </c>
      <c s="33" t="s">
        <v>225</v>
      </c>
      <c s="34">
        <v>14</v>
      </c>
      <c s="35">
        <v>0</v>
      </c>
      <c s="35">
        <f>ROUND(ROUND(H96,2)*ROUND(G96,3),2)</f>
      </c>
      <c r="O96">
        <f>(I96*21)/100</f>
      </c>
      <c t="s">
        <v>33</v>
      </c>
    </row>
    <row r="97" spans="1:5" ht="12.75">
      <c r="A97" s="36" t="s">
        <v>65</v>
      </c>
      <c r="E97" s="37" t="s">
        <v>2807</v>
      </c>
    </row>
    <row r="98" spans="1:5" ht="25.5">
      <c r="A98" s="38" t="s">
        <v>66</v>
      </c>
      <c r="E98" s="39" t="s">
        <v>2808</v>
      </c>
    </row>
    <row r="99" spans="1:5" ht="25.5">
      <c r="A99" t="s">
        <v>67</v>
      </c>
      <c r="E99" s="37" t="s">
        <v>2804</v>
      </c>
    </row>
    <row r="100" spans="1:16" ht="12.75">
      <c r="A100" s="26" t="s">
        <v>59</v>
      </c>
      <c s="31" t="s">
        <v>88</v>
      </c>
      <c s="31" t="s">
        <v>2809</v>
      </c>
      <c s="26" t="s">
        <v>62</v>
      </c>
      <c s="32" t="s">
        <v>2810</v>
      </c>
      <c s="33" t="s">
        <v>225</v>
      </c>
      <c s="34">
        <v>14</v>
      </c>
      <c s="35">
        <v>0</v>
      </c>
      <c s="35">
        <f>ROUND(ROUND(H100,2)*ROUND(G100,3),2)</f>
      </c>
      <c r="O100">
        <f>(I100*21)/100</f>
      </c>
      <c t="s">
        <v>33</v>
      </c>
    </row>
    <row r="101" spans="1:5" ht="12.75">
      <c r="A101" s="36" t="s">
        <v>65</v>
      </c>
      <c r="E101" s="37" t="s">
        <v>2811</v>
      </c>
    </row>
    <row r="102" spans="1:5" ht="25.5">
      <c r="A102" s="38" t="s">
        <v>66</v>
      </c>
      <c r="E102" s="39" t="s">
        <v>2812</v>
      </c>
    </row>
    <row r="103" spans="1:5" ht="25.5">
      <c r="A103" t="s">
        <v>67</v>
      </c>
      <c r="E103" s="37" t="s">
        <v>2813</v>
      </c>
    </row>
    <row r="104" spans="1:16" ht="25.5">
      <c r="A104" s="26" t="s">
        <v>59</v>
      </c>
      <c s="31" t="s">
        <v>131</v>
      </c>
      <c s="31" t="s">
        <v>1919</v>
      </c>
      <c s="26" t="s">
        <v>62</v>
      </c>
      <c s="32" t="s">
        <v>2814</v>
      </c>
      <c s="33" t="s">
        <v>971</v>
      </c>
      <c s="34">
        <v>0.088</v>
      </c>
      <c s="35">
        <v>0</v>
      </c>
      <c s="35">
        <f>ROUND(ROUND(H104,2)*ROUND(G104,3),2)</f>
      </c>
      <c r="O104">
        <f>(I104*21)/100</f>
      </c>
      <c t="s">
        <v>33</v>
      </c>
    </row>
    <row r="105" spans="1:5" ht="38.25">
      <c r="A105" s="36" t="s">
        <v>65</v>
      </c>
      <c r="E105" s="37" t="s">
        <v>2815</v>
      </c>
    </row>
    <row r="106" spans="1:5" ht="12.75">
      <c r="A106" s="38" t="s">
        <v>66</v>
      </c>
      <c r="E106" s="39" t="s">
        <v>62</v>
      </c>
    </row>
    <row r="107" spans="1:5" ht="114.75">
      <c r="A107" t="s">
        <v>67</v>
      </c>
      <c r="E107" s="37" t="s">
        <v>2816</v>
      </c>
    </row>
    <row r="108" spans="1:18" ht="12.75" customHeight="1">
      <c r="A108" s="6" t="s">
        <v>56</v>
      </c>
      <c s="6"/>
      <c s="41" t="s">
        <v>2817</v>
      </c>
      <c s="6"/>
      <c s="29" t="s">
        <v>2818</v>
      </c>
      <c s="6"/>
      <c s="6"/>
      <c s="6"/>
      <c s="42">
        <f>0+Q108</f>
      </c>
      <c r="O108">
        <f>0+R108</f>
      </c>
      <c r="Q108">
        <f>0+I109+I113+I117</f>
      </c>
      <c>
        <f>0+O109+O113+O117</f>
      </c>
    </row>
    <row r="109" spans="1:16" ht="25.5">
      <c r="A109" s="26" t="s">
        <v>59</v>
      </c>
      <c s="31" t="s">
        <v>240</v>
      </c>
      <c s="31" t="s">
        <v>2819</v>
      </c>
      <c s="26" t="s">
        <v>62</v>
      </c>
      <c s="32" t="s">
        <v>2820</v>
      </c>
      <c s="33" t="s">
        <v>225</v>
      </c>
      <c s="34">
        <v>7.35</v>
      </c>
      <c s="35">
        <v>0</v>
      </c>
      <c s="35">
        <f>ROUND(ROUND(H109,2)*ROUND(G109,3),2)</f>
      </c>
      <c r="O109">
        <f>(I109*21)/100</f>
      </c>
      <c t="s">
        <v>33</v>
      </c>
    </row>
    <row r="110" spans="1:5" ht="25.5">
      <c r="A110" s="36" t="s">
        <v>65</v>
      </c>
      <c r="E110" s="37" t="s">
        <v>2820</v>
      </c>
    </row>
    <row r="111" spans="1:5" ht="12.75">
      <c r="A111" s="38" t="s">
        <v>66</v>
      </c>
      <c r="E111" s="39" t="s">
        <v>62</v>
      </c>
    </row>
    <row r="112" spans="1:5" ht="12.75">
      <c r="A112" t="s">
        <v>67</v>
      </c>
      <c r="E112" s="37" t="s">
        <v>62</v>
      </c>
    </row>
    <row r="113" spans="1:16" ht="25.5">
      <c r="A113" s="26" t="s">
        <v>59</v>
      </c>
      <c s="31" t="s">
        <v>91</v>
      </c>
      <c s="31" t="s">
        <v>2821</v>
      </c>
      <c s="26" t="s">
        <v>62</v>
      </c>
      <c s="32" t="s">
        <v>2822</v>
      </c>
      <c s="33" t="s">
        <v>225</v>
      </c>
      <c s="34">
        <v>7</v>
      </c>
      <c s="35">
        <v>0</v>
      </c>
      <c s="35">
        <f>ROUND(ROUND(H113,2)*ROUND(G113,3),2)</f>
      </c>
      <c r="O113">
        <f>(I113*21)/100</f>
      </c>
      <c t="s">
        <v>33</v>
      </c>
    </row>
    <row r="114" spans="1:5" ht="25.5">
      <c r="A114" s="36" t="s">
        <v>65</v>
      </c>
      <c r="E114" s="37" t="s">
        <v>2823</v>
      </c>
    </row>
    <row r="115" spans="1:5" ht="25.5">
      <c r="A115" s="38" t="s">
        <v>66</v>
      </c>
      <c r="E115" s="39" t="s">
        <v>2824</v>
      </c>
    </row>
    <row r="116" spans="1:5" ht="76.5">
      <c r="A116" t="s">
        <v>67</v>
      </c>
      <c r="E116" s="37" t="s">
        <v>2825</v>
      </c>
    </row>
    <row r="117" spans="1:16" ht="12.75">
      <c r="A117" s="26" t="s">
        <v>59</v>
      </c>
      <c s="31" t="s">
        <v>134</v>
      </c>
      <c s="31" t="s">
        <v>2826</v>
      </c>
      <c s="26" t="s">
        <v>62</v>
      </c>
      <c s="32" t="s">
        <v>2827</v>
      </c>
      <c s="33" t="s">
        <v>971</v>
      </c>
      <c s="34">
        <v>0.052</v>
      </c>
      <c s="35">
        <v>0</v>
      </c>
      <c s="35">
        <f>ROUND(ROUND(H117,2)*ROUND(G117,3),2)</f>
      </c>
      <c r="O117">
        <f>(I117*21)/100</f>
      </c>
      <c t="s">
        <v>33</v>
      </c>
    </row>
    <row r="118" spans="1:5" ht="25.5">
      <c r="A118" s="36" t="s">
        <v>65</v>
      </c>
      <c r="E118" s="37" t="s">
        <v>2828</v>
      </c>
    </row>
    <row r="119" spans="1:5" ht="12.75">
      <c r="A119" s="38" t="s">
        <v>66</v>
      </c>
      <c r="E119" s="39" t="s">
        <v>62</v>
      </c>
    </row>
    <row r="120" spans="1:5" ht="114.75">
      <c r="A120" t="s">
        <v>67</v>
      </c>
      <c r="E120" s="37" t="s">
        <v>2829</v>
      </c>
    </row>
    <row r="121" spans="1:18" ht="12.75" customHeight="1">
      <c r="A121" s="6" t="s">
        <v>56</v>
      </c>
      <c s="6"/>
      <c s="41" t="s">
        <v>1923</v>
      </c>
      <c s="6"/>
      <c s="29" t="s">
        <v>1924</v>
      </c>
      <c s="6"/>
      <c s="6"/>
      <c s="6"/>
      <c s="42">
        <f>0+Q121</f>
      </c>
      <c r="O121">
        <f>0+R121</f>
      </c>
      <c r="Q121">
        <f>0+I122</f>
      </c>
      <c>
        <f>0+O122</f>
      </c>
    </row>
    <row r="122" spans="1:16" ht="12.75">
      <c r="A122" s="26" t="s">
        <v>59</v>
      </c>
      <c s="31" t="s">
        <v>94</v>
      </c>
      <c s="31" t="s">
        <v>2830</v>
      </c>
      <c s="26" t="s">
        <v>62</v>
      </c>
      <c s="32" t="s">
        <v>2831</v>
      </c>
      <c s="33" t="s">
        <v>81</v>
      </c>
      <c s="34">
        <v>2</v>
      </c>
      <c s="35">
        <v>0</v>
      </c>
      <c s="35">
        <f>ROUND(ROUND(H122,2)*ROUND(G122,3),2)</f>
      </c>
      <c r="O122">
        <f>(I122*21)/100</f>
      </c>
      <c t="s">
        <v>33</v>
      </c>
    </row>
    <row r="123" spans="1:5" ht="12.75">
      <c r="A123" s="36" t="s">
        <v>65</v>
      </c>
      <c r="E123" s="37" t="s">
        <v>2832</v>
      </c>
    </row>
    <row r="124" spans="1:5" ht="25.5">
      <c r="A124" s="38" t="s">
        <v>66</v>
      </c>
      <c r="E124" s="39" t="s">
        <v>2833</v>
      </c>
    </row>
    <row r="125" spans="1:5" ht="12.75">
      <c r="A125" t="s">
        <v>67</v>
      </c>
      <c r="E125" s="37" t="s">
        <v>62</v>
      </c>
    </row>
    <row r="126" spans="1:18" ht="12.75" customHeight="1">
      <c r="A126" s="6" t="s">
        <v>56</v>
      </c>
      <c s="6"/>
      <c s="41" t="s">
        <v>2186</v>
      </c>
      <c s="6"/>
      <c s="29" t="s">
        <v>2187</v>
      </c>
      <c s="6"/>
      <c s="6"/>
      <c s="6"/>
      <c s="42">
        <f>0+Q126</f>
      </c>
      <c r="O126">
        <f>0+R126</f>
      </c>
      <c r="Q126">
        <f>0+I127+I131+I135+I139</f>
      </c>
      <c>
        <f>0+O127+O131+O135+O139</f>
      </c>
    </row>
    <row r="127" spans="1:16" ht="12.75">
      <c r="A127" s="26" t="s">
        <v>59</v>
      </c>
      <c s="31" t="s">
        <v>97</v>
      </c>
      <c s="31" t="s">
        <v>2834</v>
      </c>
      <c s="26" t="s">
        <v>62</v>
      </c>
      <c s="32" t="s">
        <v>2835</v>
      </c>
      <c s="33" t="s">
        <v>225</v>
      </c>
      <c s="34">
        <v>1.693</v>
      </c>
      <c s="35">
        <v>0</v>
      </c>
      <c s="35">
        <f>ROUND(ROUND(H127,2)*ROUND(G127,3),2)</f>
      </c>
      <c r="O127">
        <f>(I127*21)/100</f>
      </c>
      <c t="s">
        <v>33</v>
      </c>
    </row>
    <row r="128" spans="1:5" ht="12.75">
      <c r="A128" s="36" t="s">
        <v>65</v>
      </c>
      <c r="E128" s="37" t="s">
        <v>2836</v>
      </c>
    </row>
    <row r="129" spans="1:5" ht="25.5">
      <c r="A129" s="38" t="s">
        <v>66</v>
      </c>
      <c r="E129" s="39" t="s">
        <v>2837</v>
      </c>
    </row>
    <row r="130" spans="1:5" ht="12.75">
      <c r="A130" t="s">
        <v>67</v>
      </c>
      <c r="E130" s="37" t="s">
        <v>62</v>
      </c>
    </row>
    <row r="131" spans="1:16" ht="12.75">
      <c r="A131" s="26" t="s">
        <v>59</v>
      </c>
      <c s="31" t="s">
        <v>100</v>
      </c>
      <c s="31" t="s">
        <v>2838</v>
      </c>
      <c s="26" t="s">
        <v>62</v>
      </c>
      <c s="32" t="s">
        <v>2839</v>
      </c>
      <c s="33" t="s">
        <v>225</v>
      </c>
      <c s="34">
        <v>1.693</v>
      </c>
      <c s="35">
        <v>0</v>
      </c>
      <c s="35">
        <f>ROUND(ROUND(H131,2)*ROUND(G131,3),2)</f>
      </c>
      <c r="O131">
        <f>(I131*21)/100</f>
      </c>
      <c t="s">
        <v>33</v>
      </c>
    </row>
    <row r="132" spans="1:5" ht="12.75">
      <c r="A132" s="36" t="s">
        <v>65</v>
      </c>
      <c r="E132" s="37" t="s">
        <v>2840</v>
      </c>
    </row>
    <row r="133" spans="1:5" ht="25.5">
      <c r="A133" s="38" t="s">
        <v>66</v>
      </c>
      <c r="E133" s="39" t="s">
        <v>2837</v>
      </c>
    </row>
    <row r="134" spans="1:5" ht="12.75">
      <c r="A134" t="s">
        <v>67</v>
      </c>
      <c r="E134" s="37" t="s">
        <v>62</v>
      </c>
    </row>
    <row r="135" spans="1:16" ht="12.75">
      <c r="A135" s="26" t="s">
        <v>59</v>
      </c>
      <c s="31" t="s">
        <v>103</v>
      </c>
      <c s="31" t="s">
        <v>2841</v>
      </c>
      <c s="26" t="s">
        <v>62</v>
      </c>
      <c s="32" t="s">
        <v>2842</v>
      </c>
      <c s="33" t="s">
        <v>225</v>
      </c>
      <c s="34">
        <v>1.693</v>
      </c>
      <c s="35">
        <v>0</v>
      </c>
      <c s="35">
        <f>ROUND(ROUND(H135,2)*ROUND(G135,3),2)</f>
      </c>
      <c r="O135">
        <f>(I135*21)/100</f>
      </c>
      <c t="s">
        <v>33</v>
      </c>
    </row>
    <row r="136" spans="1:5" ht="25.5">
      <c r="A136" s="36" t="s">
        <v>65</v>
      </c>
      <c r="E136" s="37" t="s">
        <v>2843</v>
      </c>
    </row>
    <row r="137" spans="1:5" ht="25.5">
      <c r="A137" s="38" t="s">
        <v>66</v>
      </c>
      <c r="E137" s="39" t="s">
        <v>2837</v>
      </c>
    </row>
    <row r="138" spans="1:5" ht="12.75">
      <c r="A138" t="s">
        <v>67</v>
      </c>
      <c r="E138" s="37" t="s">
        <v>62</v>
      </c>
    </row>
    <row r="139" spans="1:16" ht="25.5">
      <c r="A139" s="26" t="s">
        <v>59</v>
      </c>
      <c s="31" t="s">
        <v>107</v>
      </c>
      <c s="31" t="s">
        <v>2844</v>
      </c>
      <c s="26" t="s">
        <v>62</v>
      </c>
      <c s="32" t="s">
        <v>2845</v>
      </c>
      <c s="33" t="s">
        <v>225</v>
      </c>
      <c s="34">
        <v>1.693</v>
      </c>
      <c s="35">
        <v>0</v>
      </c>
      <c s="35">
        <f>ROUND(ROUND(H139,2)*ROUND(G139,3),2)</f>
      </c>
      <c r="O139">
        <f>(I139*21)/100</f>
      </c>
      <c t="s">
        <v>33</v>
      </c>
    </row>
    <row r="140" spans="1:5" ht="25.5">
      <c r="A140" s="36" t="s">
        <v>65</v>
      </c>
      <c r="E140" s="37" t="s">
        <v>2846</v>
      </c>
    </row>
    <row r="141" spans="1:5" ht="25.5">
      <c r="A141" s="38" t="s">
        <v>66</v>
      </c>
      <c r="E141" s="39" t="s">
        <v>2837</v>
      </c>
    </row>
    <row r="142" spans="1:5" ht="12.75">
      <c r="A142" t="s">
        <v>67</v>
      </c>
      <c r="E142" s="37" t="s">
        <v>62</v>
      </c>
    </row>
    <row r="143" spans="1:18" ht="12.75" customHeight="1">
      <c r="A143" s="6" t="s">
        <v>56</v>
      </c>
      <c s="6"/>
      <c s="41" t="s">
        <v>226</v>
      </c>
      <c s="6"/>
      <c s="29" t="s">
        <v>1381</v>
      </c>
      <c s="6"/>
      <c s="6"/>
      <c s="6"/>
      <c s="42">
        <f>0+Q143</f>
      </c>
      <c r="O143">
        <f>0+R143</f>
      </c>
      <c r="Q143">
        <f>0+I144</f>
      </c>
      <c>
        <f>0+O144</f>
      </c>
    </row>
    <row r="144" spans="1:16" ht="12.75">
      <c r="A144" s="26" t="s">
        <v>59</v>
      </c>
      <c s="31" t="s">
        <v>110</v>
      </c>
      <c s="31" t="s">
        <v>2847</v>
      </c>
      <c s="26" t="s">
        <v>62</v>
      </c>
      <c s="32" t="s">
        <v>2848</v>
      </c>
      <c s="33" t="s">
        <v>81</v>
      </c>
      <c s="34">
        <v>1</v>
      </c>
      <c s="35">
        <v>0</v>
      </c>
      <c s="35">
        <f>ROUND(ROUND(H144,2)*ROUND(G144,3),2)</f>
      </c>
      <c r="O144">
        <f>(I144*21)/100</f>
      </c>
      <c t="s">
        <v>33</v>
      </c>
    </row>
    <row r="145" spans="1:5" ht="12.75">
      <c r="A145" s="36" t="s">
        <v>65</v>
      </c>
      <c r="E145" s="37" t="s">
        <v>2849</v>
      </c>
    </row>
    <row r="146" spans="1:5" ht="12.75">
      <c r="A146" s="38" t="s">
        <v>66</v>
      </c>
      <c r="E146" s="39" t="s">
        <v>1504</v>
      </c>
    </row>
    <row r="147" spans="1:5" ht="12.75">
      <c r="A147" t="s">
        <v>67</v>
      </c>
      <c r="E147" s="37" t="s">
        <v>62</v>
      </c>
    </row>
    <row r="148" spans="1:18" ht="12.75" customHeight="1">
      <c r="A148" s="6" t="s">
        <v>56</v>
      </c>
      <c s="6"/>
      <c s="41" t="s">
        <v>50</v>
      </c>
      <c s="6"/>
      <c s="29" t="s">
        <v>2000</v>
      </c>
      <c s="6"/>
      <c s="6"/>
      <c s="6"/>
      <c s="42">
        <f>0+Q148</f>
      </c>
      <c r="O148">
        <f>0+R148</f>
      </c>
      <c r="Q148">
        <f>0+I149+I153+I157+I161+I165+I169+I173+I177</f>
      </c>
      <c>
        <f>0+O149+O153+O157+O161+O165+O169+O173+O177</f>
      </c>
    </row>
    <row r="149" spans="1:16" ht="12.75">
      <c r="A149" s="26" t="s">
        <v>59</v>
      </c>
      <c s="31" t="s">
        <v>201</v>
      </c>
      <c s="31" t="s">
        <v>2850</v>
      </c>
      <c s="26" t="s">
        <v>62</v>
      </c>
      <c s="32" t="s">
        <v>2851</v>
      </c>
      <c s="33" t="s">
        <v>216</v>
      </c>
      <c s="34">
        <v>5.683</v>
      </c>
      <c s="35">
        <v>0</v>
      </c>
      <c s="35">
        <f>ROUND(ROUND(H149,2)*ROUND(G149,3),2)</f>
      </c>
      <c r="O149">
        <f>(I149*21)/100</f>
      </c>
      <c t="s">
        <v>33</v>
      </c>
    </row>
    <row r="150" spans="1:5" ht="38.25">
      <c r="A150" s="36" t="s">
        <v>65</v>
      </c>
      <c r="E150" s="37" t="s">
        <v>2852</v>
      </c>
    </row>
    <row r="151" spans="1:5" ht="89.25">
      <c r="A151" s="38" t="s">
        <v>66</v>
      </c>
      <c r="E151" s="39" t="s">
        <v>2853</v>
      </c>
    </row>
    <row r="152" spans="1:5" ht="153">
      <c r="A152" t="s">
        <v>67</v>
      </c>
      <c r="E152" s="37" t="s">
        <v>2854</v>
      </c>
    </row>
    <row r="153" spans="1:16" ht="12.75">
      <c r="A153" s="26" t="s">
        <v>59</v>
      </c>
      <c s="31" t="s">
        <v>113</v>
      </c>
      <c s="31" t="s">
        <v>2855</v>
      </c>
      <c s="26" t="s">
        <v>62</v>
      </c>
      <c s="32" t="s">
        <v>2856</v>
      </c>
      <c s="33" t="s">
        <v>81</v>
      </c>
      <c s="34">
        <v>14</v>
      </c>
      <c s="35">
        <v>0</v>
      </c>
      <c s="35">
        <f>ROUND(ROUND(H153,2)*ROUND(G153,3),2)</f>
      </c>
      <c r="O153">
        <f>(I153*21)/100</f>
      </c>
      <c t="s">
        <v>33</v>
      </c>
    </row>
    <row r="154" spans="1:5" ht="25.5">
      <c r="A154" s="36" t="s">
        <v>65</v>
      </c>
      <c r="E154" s="37" t="s">
        <v>2857</v>
      </c>
    </row>
    <row r="155" spans="1:5" ht="25.5">
      <c r="A155" s="38" t="s">
        <v>66</v>
      </c>
      <c r="E155" s="39" t="s">
        <v>2858</v>
      </c>
    </row>
    <row r="156" spans="1:5" ht="89.25">
      <c r="A156" t="s">
        <v>67</v>
      </c>
      <c r="E156" s="37" t="s">
        <v>2859</v>
      </c>
    </row>
    <row r="157" spans="1:16" ht="12.75">
      <c r="A157" s="26" t="s">
        <v>59</v>
      </c>
      <c s="31" t="s">
        <v>116</v>
      </c>
      <c s="31" t="s">
        <v>2860</v>
      </c>
      <c s="26" t="s">
        <v>62</v>
      </c>
      <c s="32" t="s">
        <v>2861</v>
      </c>
      <c s="33" t="s">
        <v>216</v>
      </c>
      <c s="34">
        <v>58.986</v>
      </c>
      <c s="35">
        <v>0</v>
      </c>
      <c s="35">
        <f>ROUND(ROUND(H157,2)*ROUND(G157,3),2)</f>
      </c>
      <c r="O157">
        <f>(I157*21)/100</f>
      </c>
      <c t="s">
        <v>33</v>
      </c>
    </row>
    <row r="158" spans="1:5" ht="12.75">
      <c r="A158" s="36" t="s">
        <v>65</v>
      </c>
      <c r="E158" s="37" t="s">
        <v>2862</v>
      </c>
    </row>
    <row r="159" spans="1:5" ht="191.25">
      <c r="A159" s="38" t="s">
        <v>66</v>
      </c>
      <c r="E159" s="39" t="s">
        <v>2863</v>
      </c>
    </row>
    <row r="160" spans="1:5" ht="12.75">
      <c r="A160" t="s">
        <v>67</v>
      </c>
      <c r="E160" s="37" t="s">
        <v>62</v>
      </c>
    </row>
    <row r="161" spans="1:16" ht="25.5">
      <c r="A161" s="26" t="s">
        <v>59</v>
      </c>
      <c s="31" t="s">
        <v>119</v>
      </c>
      <c s="31" t="s">
        <v>2864</v>
      </c>
      <c s="26" t="s">
        <v>62</v>
      </c>
      <c s="32" t="s">
        <v>2865</v>
      </c>
      <c s="33" t="s">
        <v>216</v>
      </c>
      <c s="34">
        <v>3.235</v>
      </c>
      <c s="35">
        <v>0</v>
      </c>
      <c s="35">
        <f>ROUND(ROUND(H161,2)*ROUND(G161,3),2)</f>
      </c>
      <c r="O161">
        <f>(I161*21)/100</f>
      </c>
      <c t="s">
        <v>33</v>
      </c>
    </row>
    <row r="162" spans="1:5" ht="12.75">
      <c r="A162" s="36" t="s">
        <v>65</v>
      </c>
      <c r="E162" s="37" t="s">
        <v>2866</v>
      </c>
    </row>
    <row r="163" spans="1:5" ht="89.25">
      <c r="A163" s="38" t="s">
        <v>66</v>
      </c>
      <c r="E163" s="39" t="s">
        <v>2867</v>
      </c>
    </row>
    <row r="164" spans="1:5" ht="12.75">
      <c r="A164" t="s">
        <v>67</v>
      </c>
      <c r="E164" s="37" t="s">
        <v>62</v>
      </c>
    </row>
    <row r="165" spans="1:16" ht="12.75">
      <c r="A165" s="26" t="s">
        <v>59</v>
      </c>
      <c s="31" t="s">
        <v>122</v>
      </c>
      <c s="31" t="s">
        <v>2868</v>
      </c>
      <c s="26" t="s">
        <v>62</v>
      </c>
      <c s="32" t="s">
        <v>2869</v>
      </c>
      <c s="33" t="s">
        <v>71</v>
      </c>
      <c s="34">
        <v>8.8</v>
      </c>
      <c s="35">
        <v>0</v>
      </c>
      <c s="35">
        <f>ROUND(ROUND(H165,2)*ROUND(G165,3),2)</f>
      </c>
      <c r="O165">
        <f>(I165*21)/100</f>
      </c>
      <c t="s">
        <v>33</v>
      </c>
    </row>
    <row r="166" spans="1:5" ht="25.5">
      <c r="A166" s="36" t="s">
        <v>65</v>
      </c>
      <c r="E166" s="37" t="s">
        <v>2870</v>
      </c>
    </row>
    <row r="167" spans="1:5" ht="25.5">
      <c r="A167" s="38" t="s">
        <v>66</v>
      </c>
      <c r="E167" s="39" t="s">
        <v>2871</v>
      </c>
    </row>
    <row r="168" spans="1:5" ht="38.25">
      <c r="A168" t="s">
        <v>67</v>
      </c>
      <c r="E168" s="37" t="s">
        <v>2872</v>
      </c>
    </row>
    <row r="169" spans="1:16" ht="12.75">
      <c r="A169" s="26" t="s">
        <v>59</v>
      </c>
      <c s="31" t="s">
        <v>125</v>
      </c>
      <c s="31" t="s">
        <v>2873</v>
      </c>
      <c s="26" t="s">
        <v>62</v>
      </c>
      <c s="32" t="s">
        <v>2874</v>
      </c>
      <c s="33" t="s">
        <v>71</v>
      </c>
      <c s="34">
        <v>16.24</v>
      </c>
      <c s="35">
        <v>0</v>
      </c>
      <c s="35">
        <f>ROUND(ROUND(H169,2)*ROUND(G169,3),2)</f>
      </c>
      <c r="O169">
        <f>(I169*21)/100</f>
      </c>
      <c t="s">
        <v>33</v>
      </c>
    </row>
    <row r="170" spans="1:5" ht="25.5">
      <c r="A170" s="36" t="s">
        <v>65</v>
      </c>
      <c r="E170" s="37" t="s">
        <v>2875</v>
      </c>
    </row>
    <row r="171" spans="1:5" ht="102">
      <c r="A171" s="38" t="s">
        <v>66</v>
      </c>
      <c r="E171" s="39" t="s">
        <v>2876</v>
      </c>
    </row>
    <row r="172" spans="1:5" ht="63.75">
      <c r="A172" t="s">
        <v>67</v>
      </c>
      <c r="E172" s="37" t="s">
        <v>2877</v>
      </c>
    </row>
    <row r="173" spans="1:16" ht="25.5">
      <c r="A173" s="26" t="s">
        <v>59</v>
      </c>
      <c s="31" t="s">
        <v>137</v>
      </c>
      <c s="31" t="s">
        <v>2878</v>
      </c>
      <c s="26" t="s">
        <v>62</v>
      </c>
      <c s="32" t="s">
        <v>2879</v>
      </c>
      <c s="33" t="s">
        <v>81</v>
      </c>
      <c s="34">
        <v>14</v>
      </c>
      <c s="35">
        <v>0</v>
      </c>
      <c s="35">
        <f>ROUND(ROUND(H173,2)*ROUND(G173,3),2)</f>
      </c>
      <c r="O173">
        <f>(I173*21)/100</f>
      </c>
      <c t="s">
        <v>33</v>
      </c>
    </row>
    <row r="174" spans="1:5" ht="25.5">
      <c r="A174" s="36" t="s">
        <v>65</v>
      </c>
      <c r="E174" s="37" t="s">
        <v>2880</v>
      </c>
    </row>
    <row r="175" spans="1:5" ht="25.5">
      <c r="A175" s="38" t="s">
        <v>66</v>
      </c>
      <c r="E175" s="39" t="s">
        <v>2881</v>
      </c>
    </row>
    <row r="176" spans="1:5" ht="89.25">
      <c r="A176" t="s">
        <v>67</v>
      </c>
      <c r="E176" s="37" t="s">
        <v>2859</v>
      </c>
    </row>
    <row r="177" spans="1:16" ht="12.75">
      <c r="A177" s="26" t="s">
        <v>59</v>
      </c>
      <c s="31" t="s">
        <v>140</v>
      </c>
      <c s="31" t="s">
        <v>2882</v>
      </c>
      <c s="26" t="s">
        <v>62</v>
      </c>
      <c s="32" t="s">
        <v>2883</v>
      </c>
      <c s="33" t="s">
        <v>1512</v>
      </c>
      <c s="34">
        <v>1</v>
      </c>
      <c s="35">
        <v>0</v>
      </c>
      <c s="35">
        <f>ROUND(ROUND(H177,2)*ROUND(G177,3),2)</f>
      </c>
      <c r="O177">
        <f>(I177*21)/100</f>
      </c>
      <c t="s">
        <v>33</v>
      </c>
    </row>
    <row r="178" spans="1:5" ht="63.75">
      <c r="A178" s="36" t="s">
        <v>65</v>
      </c>
      <c r="E178" s="37" t="s">
        <v>2884</v>
      </c>
    </row>
    <row r="179" spans="1:5" ht="25.5">
      <c r="A179" s="38" t="s">
        <v>66</v>
      </c>
      <c r="E179" s="39" t="s">
        <v>2885</v>
      </c>
    </row>
    <row r="180" spans="1:5" ht="12.75">
      <c r="A180" t="s">
        <v>67</v>
      </c>
      <c r="E180" s="37" t="s">
        <v>62</v>
      </c>
    </row>
    <row r="181" spans="1:18" ht="12.75" customHeight="1">
      <c r="A181" s="6" t="s">
        <v>56</v>
      </c>
      <c s="6"/>
      <c s="41" t="s">
        <v>2886</v>
      </c>
      <c s="6"/>
      <c s="29" t="s">
        <v>2887</v>
      </c>
      <c s="6"/>
      <c s="6"/>
      <c s="6"/>
      <c s="42">
        <f>0+Q181</f>
      </c>
      <c r="O181">
        <f>0+R181</f>
      </c>
      <c r="Q181">
        <f>0+I182+I186+I190+I194+I198+I202</f>
      </c>
      <c>
        <f>0+O182+O186+O190+O194+O198+O202</f>
      </c>
    </row>
    <row r="182" spans="1:16" ht="38.25">
      <c r="A182" s="26" t="s">
        <v>59</v>
      </c>
      <c s="31" t="s">
        <v>128</v>
      </c>
      <c s="31" t="s">
        <v>1678</v>
      </c>
      <c s="26" t="s">
        <v>62</v>
      </c>
      <c s="32" t="s">
        <v>2888</v>
      </c>
      <c s="33" t="s">
        <v>971</v>
      </c>
      <c s="34">
        <v>243.32</v>
      </c>
      <c s="35">
        <v>0</v>
      </c>
      <c s="35">
        <f>ROUND(ROUND(H182,2)*ROUND(G182,3),2)</f>
      </c>
      <c r="O182">
        <f>(I182*21)/100</f>
      </c>
      <c t="s">
        <v>33</v>
      </c>
    </row>
    <row r="183" spans="1:5" ht="38.25">
      <c r="A183" s="36" t="s">
        <v>65</v>
      </c>
      <c r="E183" s="37" t="s">
        <v>2888</v>
      </c>
    </row>
    <row r="184" spans="1:5" ht="25.5">
      <c r="A184" s="38" t="s">
        <v>66</v>
      </c>
      <c r="E184" s="39" t="s">
        <v>2889</v>
      </c>
    </row>
    <row r="185" spans="1:5" ht="102">
      <c r="A185" t="s">
        <v>67</v>
      </c>
      <c r="E185" s="37" t="s">
        <v>1362</v>
      </c>
    </row>
    <row r="186" spans="1:16" ht="38.25">
      <c r="A186" s="26" t="s">
        <v>59</v>
      </c>
      <c s="31" t="s">
        <v>149</v>
      </c>
      <c s="31" t="s">
        <v>1681</v>
      </c>
      <c s="26" t="s">
        <v>62</v>
      </c>
      <c s="32" t="s">
        <v>2890</v>
      </c>
      <c s="33" t="s">
        <v>971</v>
      </c>
      <c s="34">
        <v>168.949</v>
      </c>
      <c s="35">
        <v>0</v>
      </c>
      <c s="35">
        <f>ROUND(ROUND(H186,2)*ROUND(G186,3),2)</f>
      </c>
      <c r="O186">
        <f>(I186*21)/100</f>
      </c>
      <c t="s">
        <v>33</v>
      </c>
    </row>
    <row r="187" spans="1:5" ht="25.5">
      <c r="A187" s="36" t="s">
        <v>65</v>
      </c>
      <c r="E187" s="37" t="s">
        <v>2891</v>
      </c>
    </row>
    <row r="188" spans="1:5" ht="76.5">
      <c r="A188" s="38" t="s">
        <v>66</v>
      </c>
      <c r="E188" s="39" t="s">
        <v>2892</v>
      </c>
    </row>
    <row r="189" spans="1:5" ht="102">
      <c r="A189" t="s">
        <v>67</v>
      </c>
      <c r="E189" s="37" t="s">
        <v>1362</v>
      </c>
    </row>
    <row r="190" spans="1:16" ht="25.5">
      <c r="A190" s="26" t="s">
        <v>59</v>
      </c>
      <c s="31" t="s">
        <v>158</v>
      </c>
      <c s="31" t="s">
        <v>1684</v>
      </c>
      <c s="26" t="s">
        <v>62</v>
      </c>
      <c s="32" t="s">
        <v>1685</v>
      </c>
      <c s="33" t="s">
        <v>971</v>
      </c>
      <c s="34">
        <v>338.8</v>
      </c>
      <c s="35">
        <v>0</v>
      </c>
      <c s="35">
        <f>ROUND(ROUND(H190,2)*ROUND(G190,3),2)</f>
      </c>
      <c r="O190">
        <f>(I190*21)/100</f>
      </c>
      <c t="s">
        <v>33</v>
      </c>
    </row>
    <row r="191" spans="1:5" ht="25.5">
      <c r="A191" s="36" t="s">
        <v>65</v>
      </c>
      <c r="E191" s="37" t="s">
        <v>1685</v>
      </c>
    </row>
    <row r="192" spans="1:5" ht="25.5">
      <c r="A192" s="38" t="s">
        <v>66</v>
      </c>
      <c r="E192" s="39" t="s">
        <v>2893</v>
      </c>
    </row>
    <row r="193" spans="1:5" ht="102">
      <c r="A193" t="s">
        <v>67</v>
      </c>
      <c r="E193" s="37" t="s">
        <v>1362</v>
      </c>
    </row>
    <row r="194" spans="1:16" ht="25.5">
      <c r="A194" s="26" t="s">
        <v>59</v>
      </c>
      <c s="31" t="s">
        <v>155</v>
      </c>
      <c s="31" t="s">
        <v>2894</v>
      </c>
      <c s="26" t="s">
        <v>62</v>
      </c>
      <c s="32" t="s">
        <v>2895</v>
      </c>
      <c s="33" t="s">
        <v>971</v>
      </c>
      <c s="34">
        <v>0.146</v>
      </c>
      <c s="35">
        <v>0</v>
      </c>
      <c s="35">
        <f>ROUND(ROUND(H194,2)*ROUND(G194,3),2)</f>
      </c>
      <c r="O194">
        <f>(I194*21)/100</f>
      </c>
      <c t="s">
        <v>33</v>
      </c>
    </row>
    <row r="195" spans="1:5" ht="25.5">
      <c r="A195" s="36" t="s">
        <v>65</v>
      </c>
      <c r="E195" s="37" t="s">
        <v>2895</v>
      </c>
    </row>
    <row r="196" spans="1:5" ht="25.5">
      <c r="A196" s="38" t="s">
        <v>66</v>
      </c>
      <c r="E196" s="39" t="s">
        <v>2896</v>
      </c>
    </row>
    <row r="197" spans="1:5" ht="102">
      <c r="A197" t="s">
        <v>67</v>
      </c>
      <c r="E197" s="37" t="s">
        <v>1362</v>
      </c>
    </row>
    <row r="198" spans="1:16" ht="25.5">
      <c r="A198" s="26" t="s">
        <v>59</v>
      </c>
      <c s="31" t="s">
        <v>143</v>
      </c>
      <c s="31" t="s">
        <v>2897</v>
      </c>
      <c s="26" t="s">
        <v>62</v>
      </c>
      <c s="32" t="s">
        <v>2898</v>
      </c>
      <c s="33" t="s">
        <v>971</v>
      </c>
      <c s="34">
        <v>0.076</v>
      </c>
      <c s="35">
        <v>0</v>
      </c>
      <c s="35">
        <f>ROUND(ROUND(H198,2)*ROUND(G198,3),2)</f>
      </c>
      <c r="O198">
        <f>(I198*21)/100</f>
      </c>
      <c t="s">
        <v>33</v>
      </c>
    </row>
    <row r="199" spans="1:5" ht="25.5">
      <c r="A199" s="36" t="s">
        <v>65</v>
      </c>
      <c r="E199" s="37" t="s">
        <v>2898</v>
      </c>
    </row>
    <row r="200" spans="1:5" ht="25.5">
      <c r="A200" s="38" t="s">
        <v>66</v>
      </c>
      <c r="E200" s="39" t="s">
        <v>2899</v>
      </c>
    </row>
    <row r="201" spans="1:5" ht="102">
      <c r="A201" t="s">
        <v>67</v>
      </c>
      <c r="E201" s="37" t="s">
        <v>1362</v>
      </c>
    </row>
    <row r="202" spans="1:16" ht="25.5">
      <c r="A202" s="26" t="s">
        <v>59</v>
      </c>
      <c s="31" t="s">
        <v>146</v>
      </c>
      <c s="31" t="s">
        <v>2900</v>
      </c>
      <c s="26" t="s">
        <v>62</v>
      </c>
      <c s="32" t="s">
        <v>2901</v>
      </c>
      <c s="33" t="s">
        <v>934</v>
      </c>
      <c s="34">
        <v>1</v>
      </c>
      <c s="35">
        <v>0</v>
      </c>
      <c s="35">
        <f>ROUND(ROUND(H202,2)*ROUND(G202,3),2)</f>
      </c>
      <c r="O202">
        <f>(I202*21)/100</f>
      </c>
      <c t="s">
        <v>33</v>
      </c>
    </row>
    <row r="203" spans="1:5" ht="25.5">
      <c r="A203" s="36" t="s">
        <v>65</v>
      </c>
      <c r="E203" s="37" t="s">
        <v>2901</v>
      </c>
    </row>
    <row r="204" spans="1:5" ht="12.75">
      <c r="A204" s="38" t="s">
        <v>66</v>
      </c>
      <c r="E204" s="39" t="s">
        <v>1504</v>
      </c>
    </row>
    <row r="205" spans="1:5" ht="12.75">
      <c r="A205" t="s">
        <v>67</v>
      </c>
      <c r="E205" s="37" t="s">
        <v>62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3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0+O11+O52+O81+O214+O267+O312+O325+O330</f>
      </c>
      <c t="s">
        <v>32</v>
      </c>
    </row>
    <row r="3" spans="1:16" ht="15" customHeight="1">
      <c r="A3" t="s">
        <v>12</v>
      </c>
      <c s="12" t="s">
        <v>14</v>
      </c>
      <c s="13" t="s">
        <v>15</v>
      </c>
      <c s="1"/>
      <c s="14" t="s">
        <v>16</v>
      </c>
      <c s="1"/>
      <c s="9"/>
      <c s="8" t="s">
        <v>2904</v>
      </c>
      <c s="43">
        <f>0+I11+I52+I81+I214+I267+I312+I325+I330</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2902</v>
      </c>
      <c s="1"/>
      <c s="14" t="s">
        <v>2903</v>
      </c>
      <c s="1"/>
      <c s="1"/>
      <c s="1"/>
      <c s="1"/>
    </row>
    <row r="7" spans="1:9" ht="12.75" customHeight="1">
      <c r="A7" t="s">
        <v>27</v>
      </c>
      <c s="16" t="s">
        <v>28</v>
      </c>
      <c s="17" t="s">
        <v>2904</v>
      </c>
      <c s="6"/>
      <c s="18" t="s">
        <v>2905</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39</v>
      </c>
      <c s="27"/>
      <c s="29" t="s">
        <v>1326</v>
      </c>
      <c s="27"/>
      <c s="27"/>
      <c s="27"/>
      <c s="30">
        <f>0+Q11</f>
      </c>
      <c r="O11">
        <f>0+R11</f>
      </c>
      <c r="Q11">
        <f>0+I12+I16+I20+I24+I28+I32+I36+I40+I44+I48</f>
      </c>
      <c>
        <f>0+O12+O16+O20+O24+O28+O32+O36+O40+O44+O48</f>
      </c>
    </row>
    <row r="12" spans="1:16" ht="25.5">
      <c r="A12" s="26" t="s">
        <v>59</v>
      </c>
      <c s="31" t="s">
        <v>33</v>
      </c>
      <c s="31" t="s">
        <v>2908</v>
      </c>
      <c s="26" t="s">
        <v>62</v>
      </c>
      <c s="32" t="s">
        <v>2909</v>
      </c>
      <c s="33" t="s">
        <v>216</v>
      </c>
      <c s="34">
        <v>96.29</v>
      </c>
      <c s="35">
        <v>0</v>
      </c>
      <c s="35">
        <f>ROUND(ROUND(H12,2)*ROUND(G12,3),2)</f>
      </c>
      <c r="O12">
        <f>(I12*21)/100</f>
      </c>
      <c t="s">
        <v>33</v>
      </c>
    </row>
    <row r="13" spans="1:5" ht="25.5">
      <c r="A13" s="36" t="s">
        <v>65</v>
      </c>
      <c r="E13" s="37" t="s">
        <v>2910</v>
      </c>
    </row>
    <row r="14" spans="1:5" ht="63.75">
      <c r="A14" s="38" t="s">
        <v>66</v>
      </c>
      <c r="E14" s="39" t="s">
        <v>2911</v>
      </c>
    </row>
    <row r="15" spans="1:5" ht="25.5">
      <c r="A15" t="s">
        <v>67</v>
      </c>
      <c r="E15" s="37" t="s">
        <v>2912</v>
      </c>
    </row>
    <row r="16" spans="1:16" ht="25.5">
      <c r="A16" s="26" t="s">
        <v>59</v>
      </c>
      <c s="31" t="s">
        <v>32</v>
      </c>
      <c s="31" t="s">
        <v>2913</v>
      </c>
      <c s="26" t="s">
        <v>62</v>
      </c>
      <c s="32" t="s">
        <v>2914</v>
      </c>
      <c s="33" t="s">
        <v>216</v>
      </c>
      <c s="34">
        <v>15</v>
      </c>
      <c s="35">
        <v>0</v>
      </c>
      <c s="35">
        <f>ROUND(ROUND(H16,2)*ROUND(G16,3),2)</f>
      </c>
      <c r="O16">
        <f>(I16*21)/100</f>
      </c>
      <c t="s">
        <v>33</v>
      </c>
    </row>
    <row r="17" spans="1:5" ht="25.5">
      <c r="A17" s="36" t="s">
        <v>65</v>
      </c>
      <c r="E17" s="37" t="s">
        <v>2915</v>
      </c>
    </row>
    <row r="18" spans="1:5" ht="229.5">
      <c r="A18" s="38" t="s">
        <v>66</v>
      </c>
      <c r="E18" s="39" t="s">
        <v>2916</v>
      </c>
    </row>
    <row r="19" spans="1:5" ht="25.5">
      <c r="A19" t="s">
        <v>67</v>
      </c>
      <c r="E19" s="37" t="s">
        <v>2917</v>
      </c>
    </row>
    <row r="20" spans="1:16" ht="25.5">
      <c r="A20" s="26" t="s">
        <v>59</v>
      </c>
      <c s="31" t="s">
        <v>43</v>
      </c>
      <c s="31" t="s">
        <v>2918</v>
      </c>
      <c s="26" t="s">
        <v>62</v>
      </c>
      <c s="32" t="s">
        <v>2919</v>
      </c>
      <c s="33" t="s">
        <v>216</v>
      </c>
      <c s="34">
        <v>986.88</v>
      </c>
      <c s="35">
        <v>0</v>
      </c>
      <c s="35">
        <f>ROUND(ROUND(H20,2)*ROUND(G20,3),2)</f>
      </c>
      <c r="O20">
        <f>(I20*21)/100</f>
      </c>
      <c t="s">
        <v>33</v>
      </c>
    </row>
    <row r="21" spans="1:5" ht="38.25">
      <c r="A21" s="36" t="s">
        <v>65</v>
      </c>
      <c r="E21" s="37" t="s">
        <v>2920</v>
      </c>
    </row>
    <row r="22" spans="1:5" ht="51">
      <c r="A22" s="38" t="s">
        <v>66</v>
      </c>
      <c r="E22" s="39" t="s">
        <v>2921</v>
      </c>
    </row>
    <row r="23" spans="1:5" ht="38.25">
      <c r="A23" t="s">
        <v>67</v>
      </c>
      <c r="E23" s="37" t="s">
        <v>1473</v>
      </c>
    </row>
    <row r="24" spans="1:16" ht="12.75">
      <c r="A24" s="26" t="s">
        <v>59</v>
      </c>
      <c s="31" t="s">
        <v>45</v>
      </c>
      <c s="31" t="s">
        <v>2749</v>
      </c>
      <c s="26" t="s">
        <v>62</v>
      </c>
      <c s="32" t="s">
        <v>2750</v>
      </c>
      <c s="33" t="s">
        <v>225</v>
      </c>
      <c s="34">
        <v>1009.754</v>
      </c>
      <c s="35">
        <v>0</v>
      </c>
      <c s="35">
        <f>ROUND(ROUND(H24,2)*ROUND(G24,3),2)</f>
      </c>
      <c r="O24">
        <f>(I24*21)/100</f>
      </c>
      <c t="s">
        <v>33</v>
      </c>
    </row>
    <row r="25" spans="1:5" ht="12.75">
      <c r="A25" s="36" t="s">
        <v>65</v>
      </c>
      <c r="E25" s="37" t="s">
        <v>2751</v>
      </c>
    </row>
    <row r="26" spans="1:5" ht="409.5">
      <c r="A26" s="38" t="s">
        <v>66</v>
      </c>
      <c r="E26" s="39" t="s">
        <v>2922</v>
      </c>
    </row>
    <row r="27" spans="1:5" ht="63.75">
      <c r="A27" t="s">
        <v>67</v>
      </c>
      <c r="E27" s="37" t="s">
        <v>2753</v>
      </c>
    </row>
    <row r="28" spans="1:16" ht="12.75">
      <c r="A28" s="26" t="s">
        <v>59</v>
      </c>
      <c s="31" t="s">
        <v>47</v>
      </c>
      <c s="31" t="s">
        <v>2754</v>
      </c>
      <c s="26" t="s">
        <v>62</v>
      </c>
      <c s="32" t="s">
        <v>2755</v>
      </c>
      <c s="33" t="s">
        <v>225</v>
      </c>
      <c s="34">
        <v>1009.754</v>
      </c>
      <c s="35">
        <v>0</v>
      </c>
      <c s="35">
        <f>ROUND(ROUND(H28,2)*ROUND(G28,3),2)</f>
      </c>
      <c r="O28">
        <f>(I28*21)/100</f>
      </c>
      <c t="s">
        <v>33</v>
      </c>
    </row>
    <row r="29" spans="1:5" ht="25.5">
      <c r="A29" s="36" t="s">
        <v>65</v>
      </c>
      <c r="E29" s="37" t="s">
        <v>2756</v>
      </c>
    </row>
    <row r="30" spans="1:5" ht="25.5">
      <c r="A30" s="38" t="s">
        <v>66</v>
      </c>
      <c r="E30" s="39" t="s">
        <v>2923</v>
      </c>
    </row>
    <row r="31" spans="1:5" ht="12.75">
      <c r="A31" t="s">
        <v>67</v>
      </c>
      <c r="E31" s="37" t="s">
        <v>62</v>
      </c>
    </row>
    <row r="32" spans="1:16" ht="12.75">
      <c r="A32" s="26" t="s">
        <v>59</v>
      </c>
      <c s="31" t="s">
        <v>201</v>
      </c>
      <c s="31" t="s">
        <v>2924</v>
      </c>
      <c s="26" t="s">
        <v>62</v>
      </c>
      <c s="32" t="s">
        <v>2925</v>
      </c>
      <c s="33" t="s">
        <v>216</v>
      </c>
      <c s="34">
        <v>986.88</v>
      </c>
      <c s="35">
        <v>0</v>
      </c>
      <c s="35">
        <f>ROUND(ROUND(H32,2)*ROUND(G32,3),2)</f>
      </c>
      <c r="O32">
        <f>(I32*21)/100</f>
      </c>
      <c t="s">
        <v>33</v>
      </c>
    </row>
    <row r="33" spans="1:5" ht="25.5">
      <c r="A33" s="36" t="s">
        <v>65</v>
      </c>
      <c r="E33" s="37" t="s">
        <v>2926</v>
      </c>
    </row>
    <row r="34" spans="1:5" ht="25.5">
      <c r="A34" s="38" t="s">
        <v>66</v>
      </c>
      <c r="E34" s="39" t="s">
        <v>2927</v>
      </c>
    </row>
    <row r="35" spans="1:5" ht="38.25">
      <c r="A35" t="s">
        <v>67</v>
      </c>
      <c r="E35" s="37" t="s">
        <v>2928</v>
      </c>
    </row>
    <row r="36" spans="1:16" ht="12.75">
      <c r="A36" s="26" t="s">
        <v>59</v>
      </c>
      <c s="31" t="s">
        <v>226</v>
      </c>
      <c s="31" t="s">
        <v>2929</v>
      </c>
      <c s="26" t="s">
        <v>62</v>
      </c>
      <c s="32" t="s">
        <v>2930</v>
      </c>
      <c s="33" t="s">
        <v>216</v>
      </c>
      <c s="34">
        <v>986.88</v>
      </c>
      <c s="35">
        <v>0</v>
      </c>
      <c s="35">
        <f>ROUND(ROUND(H36,2)*ROUND(G36,3),2)</f>
      </c>
      <c r="O36">
        <f>(I36*21)/100</f>
      </c>
      <c t="s">
        <v>33</v>
      </c>
    </row>
    <row r="37" spans="1:5" ht="25.5">
      <c r="A37" s="36" t="s">
        <v>65</v>
      </c>
      <c r="E37" s="37" t="s">
        <v>2931</v>
      </c>
    </row>
    <row r="38" spans="1:5" ht="25.5">
      <c r="A38" s="38" t="s">
        <v>66</v>
      </c>
      <c r="E38" s="39" t="s">
        <v>2932</v>
      </c>
    </row>
    <row r="39" spans="1:5" ht="12.75">
      <c r="A39" t="s">
        <v>67</v>
      </c>
      <c r="E39" s="37" t="s">
        <v>62</v>
      </c>
    </row>
    <row r="40" spans="1:16" ht="12.75">
      <c r="A40" s="26" t="s">
        <v>59</v>
      </c>
      <c s="31" t="s">
        <v>50</v>
      </c>
      <c s="31" t="s">
        <v>2933</v>
      </c>
      <c s="26" t="s">
        <v>62</v>
      </c>
      <c s="32" t="s">
        <v>2934</v>
      </c>
      <c s="33" t="s">
        <v>216</v>
      </c>
      <c s="34">
        <v>6.314</v>
      </c>
      <c s="35">
        <v>0</v>
      </c>
      <c s="35">
        <f>ROUND(ROUND(H40,2)*ROUND(G40,3),2)</f>
      </c>
      <c r="O40">
        <f>(I40*21)/100</f>
      </c>
      <c t="s">
        <v>33</v>
      </c>
    </row>
    <row r="41" spans="1:5" ht="25.5">
      <c r="A41" s="36" t="s">
        <v>65</v>
      </c>
      <c r="E41" s="37" t="s">
        <v>2935</v>
      </c>
    </row>
    <row r="42" spans="1:5" ht="38.25">
      <c r="A42" s="38" t="s">
        <v>66</v>
      </c>
      <c r="E42" s="39" t="s">
        <v>2936</v>
      </c>
    </row>
    <row r="43" spans="1:5" ht="114.75">
      <c r="A43" t="s">
        <v>67</v>
      </c>
      <c r="E43" s="37" t="s">
        <v>2937</v>
      </c>
    </row>
    <row r="44" spans="1:16" ht="12.75">
      <c r="A44" s="26" t="s">
        <v>59</v>
      </c>
      <c s="31" t="s">
        <v>52</v>
      </c>
      <c s="31" t="s">
        <v>1792</v>
      </c>
      <c s="26" t="s">
        <v>62</v>
      </c>
      <c s="32" t="s">
        <v>2938</v>
      </c>
      <c s="33" t="s">
        <v>216</v>
      </c>
      <c s="34">
        <v>825.783</v>
      </c>
      <c s="35">
        <v>0</v>
      </c>
      <c s="35">
        <f>ROUND(ROUND(H44,2)*ROUND(G44,3),2)</f>
      </c>
      <c r="O44">
        <f>(I44*21)/100</f>
      </c>
      <c t="s">
        <v>33</v>
      </c>
    </row>
    <row r="45" spans="1:5" ht="25.5">
      <c r="A45" s="36" t="s">
        <v>65</v>
      </c>
      <c r="E45" s="37" t="s">
        <v>1793</v>
      </c>
    </row>
    <row r="46" spans="1:5" ht="89.25">
      <c r="A46" s="38" t="s">
        <v>66</v>
      </c>
      <c r="E46" s="39" t="s">
        <v>2939</v>
      </c>
    </row>
    <row r="47" spans="1:5" ht="191.25">
      <c r="A47" t="s">
        <v>67</v>
      </c>
      <c r="E47" s="37" t="s">
        <v>2940</v>
      </c>
    </row>
    <row r="48" spans="1:16" ht="38.25">
      <c r="A48" s="26" t="s">
        <v>59</v>
      </c>
      <c s="31" t="s">
        <v>155</v>
      </c>
      <c s="31" t="s">
        <v>1358</v>
      </c>
      <c s="26" t="s">
        <v>62</v>
      </c>
      <c s="32" t="s">
        <v>2941</v>
      </c>
      <c s="33" t="s">
        <v>971</v>
      </c>
      <c s="34">
        <v>501.374</v>
      </c>
      <c s="35">
        <v>0</v>
      </c>
      <c s="35">
        <f>ROUND(ROUND(H48,2)*ROUND(G48,3),2)</f>
      </c>
      <c r="O48">
        <f>(I48*21)/100</f>
      </c>
      <c t="s">
        <v>33</v>
      </c>
    </row>
    <row r="49" spans="1:5" ht="38.25">
      <c r="A49" s="36" t="s">
        <v>65</v>
      </c>
      <c r="E49" s="37" t="s">
        <v>2941</v>
      </c>
    </row>
    <row r="50" spans="1:5" ht="140.25">
      <c r="A50" s="38" t="s">
        <v>66</v>
      </c>
      <c r="E50" s="39" t="s">
        <v>2942</v>
      </c>
    </row>
    <row r="51" spans="1:5" ht="102">
      <c r="A51" t="s">
        <v>67</v>
      </c>
      <c r="E51" s="37" t="s">
        <v>1362</v>
      </c>
    </row>
    <row r="52" spans="1:18" ht="12.75" customHeight="1">
      <c r="A52" s="6" t="s">
        <v>56</v>
      </c>
      <c s="6"/>
      <c s="41" t="s">
        <v>33</v>
      </c>
      <c s="6"/>
      <c s="29" t="s">
        <v>1363</v>
      </c>
      <c s="6"/>
      <c s="6"/>
      <c s="6"/>
      <c s="42">
        <f>0+Q52</f>
      </c>
      <c r="O52">
        <f>0+R52</f>
      </c>
      <c r="Q52">
        <f>0+I53+I57+I61+I65+I69+I73+I77</f>
      </c>
      <c>
        <f>0+O53+O57+O61+O65+O69+O73+O77</f>
      </c>
    </row>
    <row r="53" spans="1:16" ht="12.75">
      <c r="A53" s="26" t="s">
        <v>59</v>
      </c>
      <c s="31" t="s">
        <v>231</v>
      </c>
      <c s="31" t="s">
        <v>2943</v>
      </c>
      <c s="26" t="s">
        <v>62</v>
      </c>
      <c s="32" t="s">
        <v>2944</v>
      </c>
      <c s="33" t="s">
        <v>216</v>
      </c>
      <c s="34">
        <v>9.243</v>
      </c>
      <c s="35">
        <v>0</v>
      </c>
      <c s="35">
        <f>ROUND(ROUND(H53,2)*ROUND(G53,3),2)</f>
      </c>
      <c r="O53">
        <f>(I53*21)/100</f>
      </c>
      <c t="s">
        <v>33</v>
      </c>
    </row>
    <row r="54" spans="1:5" ht="12.75">
      <c r="A54" s="36" t="s">
        <v>65</v>
      </c>
      <c r="E54" s="37" t="s">
        <v>2945</v>
      </c>
    </row>
    <row r="55" spans="1:5" ht="409.5">
      <c r="A55" s="38" t="s">
        <v>66</v>
      </c>
      <c r="E55" s="39" t="s">
        <v>2946</v>
      </c>
    </row>
    <row r="56" spans="1:5" ht="25.5">
      <c r="A56" t="s">
        <v>67</v>
      </c>
      <c r="E56" s="37" t="s">
        <v>2947</v>
      </c>
    </row>
    <row r="57" spans="1:16" ht="25.5">
      <c r="A57" s="26" t="s">
        <v>59</v>
      </c>
      <c s="31" t="s">
        <v>234</v>
      </c>
      <c s="31" t="s">
        <v>1364</v>
      </c>
      <c s="26" t="s">
        <v>62</v>
      </c>
      <c s="32" t="s">
        <v>1365</v>
      </c>
      <c s="33" t="s">
        <v>216</v>
      </c>
      <c s="34">
        <v>15</v>
      </c>
      <c s="35">
        <v>0</v>
      </c>
      <c s="35">
        <f>ROUND(ROUND(H57,2)*ROUND(G57,3),2)</f>
      </c>
      <c r="O57">
        <f>(I57*21)/100</f>
      </c>
      <c t="s">
        <v>33</v>
      </c>
    </row>
    <row r="58" spans="1:5" ht="25.5">
      <c r="A58" s="36" t="s">
        <v>65</v>
      </c>
      <c r="E58" s="37" t="s">
        <v>1366</v>
      </c>
    </row>
    <row r="59" spans="1:5" ht="204">
      <c r="A59" s="38" t="s">
        <v>66</v>
      </c>
      <c r="E59" s="39" t="s">
        <v>2948</v>
      </c>
    </row>
    <row r="60" spans="1:5" ht="51">
      <c r="A60" t="s">
        <v>67</v>
      </c>
      <c r="E60" s="37" t="s">
        <v>1368</v>
      </c>
    </row>
    <row r="61" spans="1:16" ht="12.75">
      <c r="A61" s="26" t="s">
        <v>59</v>
      </c>
      <c s="31" t="s">
        <v>237</v>
      </c>
      <c s="31" t="s">
        <v>2949</v>
      </c>
      <c s="26" t="s">
        <v>62</v>
      </c>
      <c s="32" t="s">
        <v>2950</v>
      </c>
      <c s="33" t="s">
        <v>216</v>
      </c>
      <c s="34">
        <v>147.594</v>
      </c>
      <c s="35">
        <v>0</v>
      </c>
      <c s="35">
        <f>ROUND(ROUND(H61,2)*ROUND(G61,3),2)</f>
      </c>
      <c r="O61">
        <f>(I61*21)/100</f>
      </c>
      <c t="s">
        <v>33</v>
      </c>
    </row>
    <row r="62" spans="1:5" ht="25.5">
      <c r="A62" s="36" t="s">
        <v>65</v>
      </c>
      <c r="E62" s="37" t="s">
        <v>2951</v>
      </c>
    </row>
    <row r="63" spans="1:5" ht="409.5">
      <c r="A63" s="38" t="s">
        <v>66</v>
      </c>
      <c r="E63" s="39" t="s">
        <v>2952</v>
      </c>
    </row>
    <row r="64" spans="1:5" ht="76.5">
      <c r="A64" t="s">
        <v>67</v>
      </c>
      <c r="E64" s="37" t="s">
        <v>2953</v>
      </c>
    </row>
    <row r="65" spans="1:16" ht="12.75">
      <c r="A65" s="26" t="s">
        <v>59</v>
      </c>
      <c s="31" t="s">
        <v>240</v>
      </c>
      <c s="31" t="s">
        <v>2954</v>
      </c>
      <c s="26" t="s">
        <v>62</v>
      </c>
      <c s="32" t="s">
        <v>2955</v>
      </c>
      <c s="33" t="s">
        <v>216</v>
      </c>
      <c s="34">
        <v>6.452</v>
      </c>
      <c s="35">
        <v>0</v>
      </c>
      <c s="35">
        <f>ROUND(ROUND(H65,2)*ROUND(G65,3),2)</f>
      </c>
      <c r="O65">
        <f>(I65*21)/100</f>
      </c>
      <c t="s">
        <v>33</v>
      </c>
    </row>
    <row r="66" spans="1:5" ht="25.5">
      <c r="A66" s="36" t="s">
        <v>65</v>
      </c>
      <c r="E66" s="37" t="s">
        <v>2956</v>
      </c>
    </row>
    <row r="67" spans="1:5" ht="114.75">
      <c r="A67" s="38" t="s">
        <v>66</v>
      </c>
      <c r="E67" s="39" t="s">
        <v>2957</v>
      </c>
    </row>
    <row r="68" spans="1:5" ht="127.5">
      <c r="A68" t="s">
        <v>67</v>
      </c>
      <c r="E68" s="37" t="s">
        <v>2958</v>
      </c>
    </row>
    <row r="69" spans="1:16" ht="12.75">
      <c r="A69" s="26" t="s">
        <v>59</v>
      </c>
      <c s="31" t="s">
        <v>243</v>
      </c>
      <c s="31" t="s">
        <v>2959</v>
      </c>
      <c s="26" t="s">
        <v>62</v>
      </c>
      <c s="32" t="s">
        <v>2960</v>
      </c>
      <c s="33" t="s">
        <v>225</v>
      </c>
      <c s="34">
        <v>484.015</v>
      </c>
      <c s="35">
        <v>0</v>
      </c>
      <c s="35">
        <f>ROUND(ROUND(H69,2)*ROUND(G69,3),2)</f>
      </c>
      <c r="O69">
        <f>(I69*21)/100</f>
      </c>
      <c t="s">
        <v>33</v>
      </c>
    </row>
    <row r="70" spans="1:5" ht="12.75">
      <c r="A70" s="36" t="s">
        <v>65</v>
      </c>
      <c r="E70" s="37" t="s">
        <v>2961</v>
      </c>
    </row>
    <row r="71" spans="1:5" ht="409.5">
      <c r="A71" s="38" t="s">
        <v>66</v>
      </c>
      <c r="E71" s="39" t="s">
        <v>2962</v>
      </c>
    </row>
    <row r="72" spans="1:5" ht="38.25">
      <c r="A72" t="s">
        <v>67</v>
      </c>
      <c r="E72" s="37" t="s">
        <v>2963</v>
      </c>
    </row>
    <row r="73" spans="1:16" ht="12.75">
      <c r="A73" s="26" t="s">
        <v>59</v>
      </c>
      <c s="31" t="s">
        <v>246</v>
      </c>
      <c s="31" t="s">
        <v>2964</v>
      </c>
      <c s="26" t="s">
        <v>62</v>
      </c>
      <c s="32" t="s">
        <v>2965</v>
      </c>
      <c s="33" t="s">
        <v>225</v>
      </c>
      <c s="34">
        <v>459.055</v>
      </c>
      <c s="35">
        <v>0</v>
      </c>
      <c s="35">
        <f>ROUND(ROUND(H73,2)*ROUND(G73,3),2)</f>
      </c>
      <c r="O73">
        <f>(I73*21)/100</f>
      </c>
      <c t="s">
        <v>33</v>
      </c>
    </row>
    <row r="74" spans="1:5" ht="12.75">
      <c r="A74" s="36" t="s">
        <v>65</v>
      </c>
      <c r="E74" s="37" t="s">
        <v>2966</v>
      </c>
    </row>
    <row r="75" spans="1:5" ht="25.5">
      <c r="A75" s="38" t="s">
        <v>66</v>
      </c>
      <c r="E75" s="39" t="s">
        <v>2967</v>
      </c>
    </row>
    <row r="76" spans="1:5" ht="38.25">
      <c r="A76" t="s">
        <v>67</v>
      </c>
      <c r="E76" s="37" t="s">
        <v>2963</v>
      </c>
    </row>
    <row r="77" spans="1:16" ht="12.75">
      <c r="A77" s="26" t="s">
        <v>59</v>
      </c>
      <c s="31" t="s">
        <v>60</v>
      </c>
      <c s="31" t="s">
        <v>2968</v>
      </c>
      <c s="26" t="s">
        <v>62</v>
      </c>
      <c s="32" t="s">
        <v>2969</v>
      </c>
      <c s="33" t="s">
        <v>971</v>
      </c>
      <c s="34">
        <v>0.179</v>
      </c>
      <c s="35">
        <v>0</v>
      </c>
      <c s="35">
        <f>ROUND(ROUND(H77,2)*ROUND(G77,3),2)</f>
      </c>
      <c r="O77">
        <f>(I77*21)/100</f>
      </c>
      <c t="s">
        <v>33</v>
      </c>
    </row>
    <row r="78" spans="1:5" ht="12.75">
      <c r="A78" s="36" t="s">
        <v>65</v>
      </c>
      <c r="E78" s="37" t="s">
        <v>2970</v>
      </c>
    </row>
    <row r="79" spans="1:5" ht="12.75">
      <c r="A79" s="38" t="s">
        <v>66</v>
      </c>
      <c r="E79" s="39" t="s">
        <v>2971</v>
      </c>
    </row>
    <row r="80" spans="1:5" ht="25.5">
      <c r="A80" t="s">
        <v>67</v>
      </c>
      <c r="E80" s="37" t="s">
        <v>1961</v>
      </c>
    </row>
    <row r="81" spans="1:18" ht="12.75" customHeight="1">
      <c r="A81" s="6" t="s">
        <v>56</v>
      </c>
      <c s="6"/>
      <c s="41" t="s">
        <v>32</v>
      </c>
      <c s="6"/>
      <c s="29" t="s">
        <v>1966</v>
      </c>
      <c s="6"/>
      <c s="6"/>
      <c s="6"/>
      <c s="42">
        <f>0+Q81</f>
      </c>
      <c r="O81">
        <f>0+R81</f>
      </c>
      <c r="Q81">
        <f>0+I82+I86+I90+I94+I98+I102+I106+I110+I114+I118+I122+I126+I130+I134+I138+I142+I146+I150+I154+I158+I162+I166+I170+I174+I178+I182+I186+I190+I194+I198+I202+I206+I210</f>
      </c>
      <c>
        <f>0+O82+O86+O90+O94+O98+O102+O106+O110+O114+O118+O122+O126+O130+O134+O138+O142+O146+O150+O154+O158+O162+O166+O170+O174+O178+O182+O186+O190+O194+O198+O202+O206+O210</f>
      </c>
    </row>
    <row r="82" spans="1:16" ht="12.75">
      <c r="A82" s="26" t="s">
        <v>59</v>
      </c>
      <c s="31" t="s">
        <v>68</v>
      </c>
      <c s="31" t="s">
        <v>2972</v>
      </c>
      <c s="26" t="s">
        <v>62</v>
      </c>
      <c s="32" t="s">
        <v>2973</v>
      </c>
      <c s="33" t="s">
        <v>71</v>
      </c>
      <c s="34">
        <v>756.67</v>
      </c>
      <c s="35">
        <v>0</v>
      </c>
      <c s="35">
        <f>ROUND(ROUND(H82,2)*ROUND(G82,3),2)</f>
      </c>
      <c r="O82">
        <f>(I82*21)/100</f>
      </c>
      <c t="s">
        <v>33</v>
      </c>
    </row>
    <row r="83" spans="1:5" ht="12.75">
      <c r="A83" s="36" t="s">
        <v>65</v>
      </c>
      <c r="E83" s="37" t="s">
        <v>2973</v>
      </c>
    </row>
    <row r="84" spans="1:5" ht="25.5">
      <c r="A84" s="38" t="s">
        <v>66</v>
      </c>
      <c r="E84" s="39" t="s">
        <v>2974</v>
      </c>
    </row>
    <row r="85" spans="1:5" ht="12.75">
      <c r="A85" t="s">
        <v>67</v>
      </c>
      <c r="E85" s="37" t="s">
        <v>62</v>
      </c>
    </row>
    <row r="86" spans="1:16" ht="12.75">
      <c r="A86" s="26" t="s">
        <v>59</v>
      </c>
      <c s="31" t="s">
        <v>72</v>
      </c>
      <c s="31" t="s">
        <v>2975</v>
      </c>
      <c s="26" t="s">
        <v>62</v>
      </c>
      <c s="32" t="s">
        <v>2976</v>
      </c>
      <c s="33" t="s">
        <v>81</v>
      </c>
      <c s="34">
        <v>88</v>
      </c>
      <c s="35">
        <v>0</v>
      </c>
      <c s="35">
        <f>ROUND(ROUND(H86,2)*ROUND(G86,3),2)</f>
      </c>
      <c r="O86">
        <f>(I86*21)/100</f>
      </c>
      <c t="s">
        <v>33</v>
      </c>
    </row>
    <row r="87" spans="1:5" ht="25.5">
      <c r="A87" s="36" t="s">
        <v>65</v>
      </c>
      <c r="E87" s="37" t="s">
        <v>2977</v>
      </c>
    </row>
    <row r="88" spans="1:5" ht="178.5">
      <c r="A88" s="38" t="s">
        <v>66</v>
      </c>
      <c r="E88" s="39" t="s">
        <v>2978</v>
      </c>
    </row>
    <row r="89" spans="1:5" ht="38.25">
      <c r="A89" t="s">
        <v>67</v>
      </c>
      <c r="E89" s="37" t="s">
        <v>2979</v>
      </c>
    </row>
    <row r="90" spans="1:16" ht="12.75">
      <c r="A90" s="26" t="s">
        <v>59</v>
      </c>
      <c s="31" t="s">
        <v>75</v>
      </c>
      <c s="31" t="s">
        <v>2980</v>
      </c>
      <c s="26" t="s">
        <v>62</v>
      </c>
      <c s="32" t="s">
        <v>2981</v>
      </c>
      <c s="33" t="s">
        <v>81</v>
      </c>
      <c s="34">
        <v>3</v>
      </c>
      <c s="35">
        <v>0</v>
      </c>
      <c s="35">
        <f>ROUND(ROUND(H90,2)*ROUND(G90,3),2)</f>
      </c>
      <c r="O90">
        <f>(I90*21)/100</f>
      </c>
      <c t="s">
        <v>33</v>
      </c>
    </row>
    <row r="91" spans="1:5" ht="25.5">
      <c r="A91" s="36" t="s">
        <v>65</v>
      </c>
      <c r="E91" s="37" t="s">
        <v>2982</v>
      </c>
    </row>
    <row r="92" spans="1:5" ht="51">
      <c r="A92" s="38" t="s">
        <v>66</v>
      </c>
      <c r="E92" s="39" t="s">
        <v>2983</v>
      </c>
    </row>
    <row r="93" spans="1:5" ht="102">
      <c r="A93" t="s">
        <v>67</v>
      </c>
      <c r="E93" s="37" t="s">
        <v>2984</v>
      </c>
    </row>
    <row r="94" spans="1:16" ht="12.75">
      <c r="A94" s="26" t="s">
        <v>59</v>
      </c>
      <c s="31" t="s">
        <v>78</v>
      </c>
      <c s="31" t="s">
        <v>2985</v>
      </c>
      <c s="26" t="s">
        <v>62</v>
      </c>
      <c s="32" t="s">
        <v>2986</v>
      </c>
      <c s="33" t="s">
        <v>71</v>
      </c>
      <c s="34">
        <v>7.49</v>
      </c>
      <c s="35">
        <v>0</v>
      </c>
      <c s="35">
        <f>ROUND(ROUND(H94,2)*ROUND(G94,3),2)</f>
      </c>
      <c r="O94">
        <f>(I94*21)/100</f>
      </c>
      <c t="s">
        <v>33</v>
      </c>
    </row>
    <row r="95" spans="1:5" ht="12.75">
      <c r="A95" s="36" t="s">
        <v>65</v>
      </c>
      <c r="E95" s="37" t="s">
        <v>2987</v>
      </c>
    </row>
    <row r="96" spans="1:5" ht="51">
      <c r="A96" s="38" t="s">
        <v>66</v>
      </c>
      <c r="E96" s="39" t="s">
        <v>2988</v>
      </c>
    </row>
    <row r="97" spans="1:5" ht="25.5">
      <c r="A97" t="s">
        <v>67</v>
      </c>
      <c r="E97" s="37" t="s">
        <v>2989</v>
      </c>
    </row>
    <row r="98" spans="1:16" ht="12.75">
      <c r="A98" s="26" t="s">
        <v>59</v>
      </c>
      <c s="31" t="s">
        <v>82</v>
      </c>
      <c s="31" t="s">
        <v>2990</v>
      </c>
      <c s="26" t="s">
        <v>62</v>
      </c>
      <c s="32" t="s">
        <v>2991</v>
      </c>
      <c s="33" t="s">
        <v>71</v>
      </c>
      <c s="34">
        <v>779.14</v>
      </c>
      <c s="35">
        <v>0</v>
      </c>
      <c s="35">
        <f>ROUND(ROUND(H98,2)*ROUND(G98,3),2)</f>
      </c>
      <c r="O98">
        <f>(I98*21)/100</f>
      </c>
      <c t="s">
        <v>33</v>
      </c>
    </row>
    <row r="99" spans="1:5" ht="12.75">
      <c r="A99" s="36" t="s">
        <v>65</v>
      </c>
      <c r="E99" s="37" t="s">
        <v>2992</v>
      </c>
    </row>
    <row r="100" spans="1:5" ht="242.25">
      <c r="A100" s="38" t="s">
        <v>66</v>
      </c>
      <c r="E100" s="39" t="s">
        <v>2993</v>
      </c>
    </row>
    <row r="101" spans="1:5" ht="25.5">
      <c r="A101" t="s">
        <v>67</v>
      </c>
      <c r="E101" s="37" t="s">
        <v>2989</v>
      </c>
    </row>
    <row r="102" spans="1:16" ht="12.75">
      <c r="A102" s="26" t="s">
        <v>59</v>
      </c>
      <c s="31" t="s">
        <v>85</v>
      </c>
      <c s="31" t="s">
        <v>2994</v>
      </c>
      <c s="26" t="s">
        <v>62</v>
      </c>
      <c s="32" t="s">
        <v>2995</v>
      </c>
      <c s="33" t="s">
        <v>81</v>
      </c>
      <c s="34">
        <v>91</v>
      </c>
      <c s="35">
        <v>0</v>
      </c>
      <c s="35">
        <f>ROUND(ROUND(H102,2)*ROUND(G102,3),2)</f>
      </c>
      <c r="O102">
        <f>(I102*21)/100</f>
      </c>
      <c t="s">
        <v>33</v>
      </c>
    </row>
    <row r="103" spans="1:5" ht="12.75">
      <c r="A103" s="36" t="s">
        <v>65</v>
      </c>
      <c r="E103" s="37" t="s">
        <v>2996</v>
      </c>
    </row>
    <row r="104" spans="1:5" ht="204">
      <c r="A104" s="38" t="s">
        <v>66</v>
      </c>
      <c r="E104" s="39" t="s">
        <v>2997</v>
      </c>
    </row>
    <row r="105" spans="1:5" ht="25.5">
      <c r="A105" t="s">
        <v>67</v>
      </c>
      <c r="E105" s="37" t="s">
        <v>2989</v>
      </c>
    </row>
    <row r="106" spans="1:16" ht="12.75">
      <c r="A106" s="26" t="s">
        <v>59</v>
      </c>
      <c s="31" t="s">
        <v>158</v>
      </c>
      <c s="31" t="s">
        <v>2998</v>
      </c>
      <c s="26" t="s">
        <v>62</v>
      </c>
      <c s="32" t="s">
        <v>2999</v>
      </c>
      <c s="33" t="s">
        <v>81</v>
      </c>
      <c s="34">
        <v>91</v>
      </c>
      <c s="35">
        <v>0</v>
      </c>
      <c s="35">
        <f>ROUND(ROUND(H106,2)*ROUND(G106,3),2)</f>
      </c>
      <c r="O106">
        <f>(I106*21)/100</f>
      </c>
      <c t="s">
        <v>33</v>
      </c>
    </row>
    <row r="107" spans="1:5" ht="12.75">
      <c r="A107" s="36" t="s">
        <v>65</v>
      </c>
      <c r="E107" s="37" t="s">
        <v>2999</v>
      </c>
    </row>
    <row r="108" spans="1:5" ht="12.75">
      <c r="A108" s="38" t="s">
        <v>66</v>
      </c>
      <c r="E108" s="39" t="s">
        <v>62</v>
      </c>
    </row>
    <row r="109" spans="1:5" ht="12.75">
      <c r="A109" t="s">
        <v>67</v>
      </c>
      <c r="E109" s="37" t="s">
        <v>62</v>
      </c>
    </row>
    <row r="110" spans="1:16" ht="12.75">
      <c r="A110" s="26" t="s">
        <v>59</v>
      </c>
      <c s="31" t="s">
        <v>161</v>
      </c>
      <c s="31" t="s">
        <v>3000</v>
      </c>
      <c s="26" t="s">
        <v>62</v>
      </c>
      <c s="32" t="s">
        <v>3001</v>
      </c>
      <c s="33" t="s">
        <v>81</v>
      </c>
      <c s="34">
        <v>83</v>
      </c>
      <c s="35">
        <v>0</v>
      </c>
      <c s="35">
        <f>ROUND(ROUND(H110,2)*ROUND(G110,3),2)</f>
      </c>
      <c r="O110">
        <f>(I110*21)/100</f>
      </c>
      <c t="s">
        <v>33</v>
      </c>
    </row>
    <row r="111" spans="1:5" ht="89.25">
      <c r="A111" s="36" t="s">
        <v>65</v>
      </c>
      <c r="E111" s="37" t="s">
        <v>3002</v>
      </c>
    </row>
    <row r="112" spans="1:5" ht="191.25">
      <c r="A112" s="38" t="s">
        <v>66</v>
      </c>
      <c r="E112" s="39" t="s">
        <v>3003</v>
      </c>
    </row>
    <row r="113" spans="1:5" ht="25.5">
      <c r="A113" t="s">
        <v>67</v>
      </c>
      <c r="E113" s="37" t="s">
        <v>3004</v>
      </c>
    </row>
    <row r="114" spans="1:16" ht="12.75">
      <c r="A114" s="26" t="s">
        <v>59</v>
      </c>
      <c s="31" t="s">
        <v>164</v>
      </c>
      <c s="31" t="s">
        <v>3005</v>
      </c>
      <c s="26" t="s">
        <v>62</v>
      </c>
      <c s="32" t="s">
        <v>3006</v>
      </c>
      <c s="33" t="s">
        <v>81</v>
      </c>
      <c s="34">
        <v>8</v>
      </c>
      <c s="35">
        <v>0</v>
      </c>
      <c s="35">
        <f>ROUND(ROUND(H114,2)*ROUND(G114,3),2)</f>
      </c>
      <c r="O114">
        <f>(I114*21)/100</f>
      </c>
      <c t="s">
        <v>33</v>
      </c>
    </row>
    <row r="115" spans="1:5" ht="12.75">
      <c r="A115" s="36" t="s">
        <v>65</v>
      </c>
      <c r="E115" s="37" t="s">
        <v>3007</v>
      </c>
    </row>
    <row r="116" spans="1:5" ht="153">
      <c r="A116" s="38" t="s">
        <v>66</v>
      </c>
      <c r="E116" s="39" t="s">
        <v>3008</v>
      </c>
    </row>
    <row r="117" spans="1:5" ht="51">
      <c r="A117" t="s">
        <v>67</v>
      </c>
      <c r="E117" s="37" t="s">
        <v>3009</v>
      </c>
    </row>
    <row r="118" spans="1:16" ht="12.75">
      <c r="A118" s="26" t="s">
        <v>59</v>
      </c>
      <c s="31" t="s">
        <v>167</v>
      </c>
      <c s="31" t="s">
        <v>3010</v>
      </c>
      <c s="26" t="s">
        <v>62</v>
      </c>
      <c s="32" t="s">
        <v>3011</v>
      </c>
      <c s="33" t="s">
        <v>81</v>
      </c>
      <c s="34">
        <v>123</v>
      </c>
      <c s="35">
        <v>0</v>
      </c>
      <c s="35">
        <f>ROUND(ROUND(H118,2)*ROUND(G118,3),2)</f>
      </c>
      <c r="O118">
        <f>(I118*21)/100</f>
      </c>
      <c t="s">
        <v>33</v>
      </c>
    </row>
    <row r="119" spans="1:5" ht="12.75">
      <c r="A119" s="36" t="s">
        <v>65</v>
      </c>
      <c r="E119" s="37" t="s">
        <v>3012</v>
      </c>
    </row>
    <row r="120" spans="1:5" ht="204">
      <c r="A120" s="38" t="s">
        <v>66</v>
      </c>
      <c r="E120" s="39" t="s">
        <v>3013</v>
      </c>
    </row>
    <row r="121" spans="1:5" ht="51">
      <c r="A121" t="s">
        <v>67</v>
      </c>
      <c r="E121" s="37" t="s">
        <v>3009</v>
      </c>
    </row>
    <row r="122" spans="1:16" ht="12.75">
      <c r="A122" s="26" t="s">
        <v>59</v>
      </c>
      <c s="31" t="s">
        <v>174</v>
      </c>
      <c s="31" t="s">
        <v>3014</v>
      </c>
      <c s="26" t="s">
        <v>62</v>
      </c>
      <c s="32" t="s">
        <v>3015</v>
      </c>
      <c s="33" t="s">
        <v>81</v>
      </c>
      <c s="34">
        <v>1</v>
      </c>
      <c s="35">
        <v>0</v>
      </c>
      <c s="35">
        <f>ROUND(ROUND(H122,2)*ROUND(G122,3),2)</f>
      </c>
      <c r="O122">
        <f>(I122*21)/100</f>
      </c>
      <c t="s">
        <v>33</v>
      </c>
    </row>
    <row r="123" spans="1:5" ht="12.75">
      <c r="A123" s="36" t="s">
        <v>65</v>
      </c>
      <c r="E123" s="37" t="s">
        <v>3015</v>
      </c>
    </row>
    <row r="124" spans="1:5" ht="51">
      <c r="A124" s="38" t="s">
        <v>66</v>
      </c>
      <c r="E124" s="39" t="s">
        <v>3016</v>
      </c>
    </row>
    <row r="125" spans="1:5" ht="12.75">
      <c r="A125" t="s">
        <v>67</v>
      </c>
      <c r="E125" s="37" t="s">
        <v>62</v>
      </c>
    </row>
    <row r="126" spans="1:16" ht="12.75">
      <c r="A126" s="26" t="s">
        <v>59</v>
      </c>
      <c s="31" t="s">
        <v>177</v>
      </c>
      <c s="31" t="s">
        <v>3017</v>
      </c>
      <c s="26" t="s">
        <v>62</v>
      </c>
      <c s="32" t="s">
        <v>3018</v>
      </c>
      <c s="33" t="s">
        <v>81</v>
      </c>
      <c s="34">
        <v>16</v>
      </c>
      <c s="35">
        <v>0</v>
      </c>
      <c s="35">
        <f>ROUND(ROUND(H126,2)*ROUND(G126,3),2)</f>
      </c>
      <c r="O126">
        <f>(I126*21)/100</f>
      </c>
      <c t="s">
        <v>33</v>
      </c>
    </row>
    <row r="127" spans="1:5" ht="12.75">
      <c r="A127" s="36" t="s">
        <v>65</v>
      </c>
      <c r="E127" s="37" t="s">
        <v>3018</v>
      </c>
    </row>
    <row r="128" spans="1:5" ht="127.5">
      <c r="A128" s="38" t="s">
        <v>66</v>
      </c>
      <c r="E128" s="39" t="s">
        <v>3019</v>
      </c>
    </row>
    <row r="129" spans="1:5" ht="12.75">
      <c r="A129" t="s">
        <v>67</v>
      </c>
      <c r="E129" s="37" t="s">
        <v>62</v>
      </c>
    </row>
    <row r="130" spans="1:16" ht="12.75">
      <c r="A130" s="26" t="s">
        <v>59</v>
      </c>
      <c s="31" t="s">
        <v>180</v>
      </c>
      <c s="31" t="s">
        <v>3020</v>
      </c>
      <c s="26" t="s">
        <v>62</v>
      </c>
      <c s="32" t="s">
        <v>3021</v>
      </c>
      <c s="33" t="s">
        <v>81</v>
      </c>
      <c s="34">
        <v>6</v>
      </c>
      <c s="35">
        <v>0</v>
      </c>
      <c s="35">
        <f>ROUND(ROUND(H130,2)*ROUND(G130,3),2)</f>
      </c>
      <c r="O130">
        <f>(I130*21)/100</f>
      </c>
      <c t="s">
        <v>33</v>
      </c>
    </row>
    <row r="131" spans="1:5" ht="12.75">
      <c r="A131" s="36" t="s">
        <v>65</v>
      </c>
      <c r="E131" s="37" t="s">
        <v>3021</v>
      </c>
    </row>
    <row r="132" spans="1:5" ht="153">
      <c r="A132" s="38" t="s">
        <v>66</v>
      </c>
      <c r="E132" s="39" t="s">
        <v>3022</v>
      </c>
    </row>
    <row r="133" spans="1:5" ht="12.75">
      <c r="A133" t="s">
        <v>67</v>
      </c>
      <c r="E133" s="37" t="s">
        <v>62</v>
      </c>
    </row>
    <row r="134" spans="1:16" ht="12.75">
      <c r="A134" s="26" t="s">
        <v>59</v>
      </c>
      <c s="31" t="s">
        <v>183</v>
      </c>
      <c s="31" t="s">
        <v>3023</v>
      </c>
      <c s="26" t="s">
        <v>62</v>
      </c>
      <c s="32" t="s">
        <v>3024</v>
      </c>
      <c s="33" t="s">
        <v>81</v>
      </c>
      <c s="34">
        <v>6</v>
      </c>
      <c s="35">
        <v>0</v>
      </c>
      <c s="35">
        <f>ROUND(ROUND(H134,2)*ROUND(G134,3),2)</f>
      </c>
      <c r="O134">
        <f>(I134*21)/100</f>
      </c>
      <c t="s">
        <v>33</v>
      </c>
    </row>
    <row r="135" spans="1:5" ht="12.75">
      <c r="A135" s="36" t="s">
        <v>65</v>
      </c>
      <c r="E135" s="37" t="s">
        <v>3024</v>
      </c>
    </row>
    <row r="136" spans="1:5" ht="89.25">
      <c r="A136" s="38" t="s">
        <v>66</v>
      </c>
      <c r="E136" s="39" t="s">
        <v>3025</v>
      </c>
    </row>
    <row r="137" spans="1:5" ht="12.75">
      <c r="A137" t="s">
        <v>67</v>
      </c>
      <c r="E137" s="37" t="s">
        <v>62</v>
      </c>
    </row>
    <row r="138" spans="1:16" ht="12.75">
      <c r="A138" s="26" t="s">
        <v>59</v>
      </c>
      <c s="31" t="s">
        <v>186</v>
      </c>
      <c s="31" t="s">
        <v>3026</v>
      </c>
      <c s="26" t="s">
        <v>62</v>
      </c>
      <c s="32" t="s">
        <v>3027</v>
      </c>
      <c s="33" t="s">
        <v>81</v>
      </c>
      <c s="34">
        <v>24</v>
      </c>
      <c s="35">
        <v>0</v>
      </c>
      <c s="35">
        <f>ROUND(ROUND(H138,2)*ROUND(G138,3),2)</f>
      </c>
      <c r="O138">
        <f>(I138*21)/100</f>
      </c>
      <c t="s">
        <v>33</v>
      </c>
    </row>
    <row r="139" spans="1:5" ht="12.75">
      <c r="A139" s="36" t="s">
        <v>65</v>
      </c>
      <c r="E139" s="37" t="s">
        <v>3027</v>
      </c>
    </row>
    <row r="140" spans="1:5" ht="127.5">
      <c r="A140" s="38" t="s">
        <v>66</v>
      </c>
      <c r="E140" s="39" t="s">
        <v>3028</v>
      </c>
    </row>
    <row r="141" spans="1:5" ht="12.75">
      <c r="A141" t="s">
        <v>67</v>
      </c>
      <c r="E141" s="37" t="s">
        <v>62</v>
      </c>
    </row>
    <row r="142" spans="1:16" ht="12.75">
      <c r="A142" s="26" t="s">
        <v>59</v>
      </c>
      <c s="31" t="s">
        <v>189</v>
      </c>
      <c s="31" t="s">
        <v>3029</v>
      </c>
      <c s="26" t="s">
        <v>62</v>
      </c>
      <c s="32" t="s">
        <v>3030</v>
      </c>
      <c s="33" t="s">
        <v>81</v>
      </c>
      <c s="34">
        <v>31</v>
      </c>
      <c s="35">
        <v>0</v>
      </c>
      <c s="35">
        <f>ROUND(ROUND(H142,2)*ROUND(G142,3),2)</f>
      </c>
      <c r="O142">
        <f>(I142*21)/100</f>
      </c>
      <c t="s">
        <v>33</v>
      </c>
    </row>
    <row r="143" spans="1:5" ht="12.75">
      <c r="A143" s="36" t="s">
        <v>65</v>
      </c>
      <c r="E143" s="37" t="s">
        <v>3030</v>
      </c>
    </row>
    <row r="144" spans="1:5" ht="127.5">
      <c r="A144" s="38" t="s">
        <v>66</v>
      </c>
      <c r="E144" s="39" t="s">
        <v>3031</v>
      </c>
    </row>
    <row r="145" spans="1:5" ht="12.75">
      <c r="A145" t="s">
        <v>67</v>
      </c>
      <c r="E145" s="37" t="s">
        <v>62</v>
      </c>
    </row>
    <row r="146" spans="1:16" ht="12.75">
      <c r="A146" s="26" t="s">
        <v>59</v>
      </c>
      <c s="31" t="s">
        <v>192</v>
      </c>
      <c s="31" t="s">
        <v>3032</v>
      </c>
      <c s="26" t="s">
        <v>62</v>
      </c>
      <c s="32" t="s">
        <v>3033</v>
      </c>
      <c s="33" t="s">
        <v>81</v>
      </c>
      <c s="34">
        <v>1</v>
      </c>
      <c s="35">
        <v>0</v>
      </c>
      <c s="35">
        <f>ROUND(ROUND(H146,2)*ROUND(G146,3),2)</f>
      </c>
      <c r="O146">
        <f>(I146*21)/100</f>
      </c>
      <c t="s">
        <v>33</v>
      </c>
    </row>
    <row r="147" spans="1:5" ht="12.75">
      <c r="A147" s="36" t="s">
        <v>65</v>
      </c>
      <c r="E147" s="37" t="s">
        <v>3033</v>
      </c>
    </row>
    <row r="148" spans="1:5" ht="51">
      <c r="A148" s="38" t="s">
        <v>66</v>
      </c>
      <c r="E148" s="39" t="s">
        <v>3034</v>
      </c>
    </row>
    <row r="149" spans="1:5" ht="12.75">
      <c r="A149" t="s">
        <v>67</v>
      </c>
      <c r="E149" s="37" t="s">
        <v>62</v>
      </c>
    </row>
    <row r="150" spans="1:16" ht="12.75">
      <c r="A150" s="26" t="s">
        <v>59</v>
      </c>
      <c s="31" t="s">
        <v>195</v>
      </c>
      <c s="31" t="s">
        <v>3035</v>
      </c>
      <c s="26" t="s">
        <v>62</v>
      </c>
      <c s="32" t="s">
        <v>3036</v>
      </c>
      <c s="33" t="s">
        <v>81</v>
      </c>
      <c s="34">
        <v>3</v>
      </c>
      <c s="35">
        <v>0</v>
      </c>
      <c s="35">
        <f>ROUND(ROUND(H150,2)*ROUND(G150,3),2)</f>
      </c>
      <c r="O150">
        <f>(I150*21)/100</f>
      </c>
      <c t="s">
        <v>33</v>
      </c>
    </row>
    <row r="151" spans="1:5" ht="12.75">
      <c r="A151" s="36" t="s">
        <v>65</v>
      </c>
      <c r="E151" s="37" t="s">
        <v>3036</v>
      </c>
    </row>
    <row r="152" spans="1:5" ht="76.5">
      <c r="A152" s="38" t="s">
        <v>66</v>
      </c>
      <c r="E152" s="39" t="s">
        <v>3037</v>
      </c>
    </row>
    <row r="153" spans="1:5" ht="12.75">
      <c r="A153" t="s">
        <v>67</v>
      </c>
      <c r="E153" s="37" t="s">
        <v>62</v>
      </c>
    </row>
    <row r="154" spans="1:16" ht="12.75">
      <c r="A154" s="26" t="s">
        <v>59</v>
      </c>
      <c s="31" t="s">
        <v>198</v>
      </c>
      <c s="31" t="s">
        <v>3038</v>
      </c>
      <c s="26" t="s">
        <v>62</v>
      </c>
      <c s="32" t="s">
        <v>3039</v>
      </c>
      <c s="33" t="s">
        <v>81</v>
      </c>
      <c s="34">
        <v>118</v>
      </c>
      <c s="35">
        <v>0</v>
      </c>
      <c s="35">
        <f>ROUND(ROUND(H154,2)*ROUND(G154,3),2)</f>
      </c>
      <c r="O154">
        <f>(I154*21)/100</f>
      </c>
      <c t="s">
        <v>33</v>
      </c>
    </row>
    <row r="155" spans="1:5" ht="12.75">
      <c r="A155" s="36" t="s">
        <v>65</v>
      </c>
      <c r="E155" s="37" t="s">
        <v>3039</v>
      </c>
    </row>
    <row r="156" spans="1:5" ht="178.5">
      <c r="A156" s="38" t="s">
        <v>66</v>
      </c>
      <c r="E156" s="39" t="s">
        <v>3040</v>
      </c>
    </row>
    <row r="157" spans="1:5" ht="12.75">
      <c r="A157" t="s">
        <v>67</v>
      </c>
      <c r="E157" s="37" t="s">
        <v>62</v>
      </c>
    </row>
    <row r="158" spans="1:16" ht="12.75">
      <c r="A158" s="26" t="s">
        <v>59</v>
      </c>
      <c s="31" t="s">
        <v>329</v>
      </c>
      <c s="31" t="s">
        <v>3041</v>
      </c>
      <c s="26" t="s">
        <v>62</v>
      </c>
      <c s="32" t="s">
        <v>3042</v>
      </c>
      <c s="33" t="s">
        <v>81</v>
      </c>
      <c s="34">
        <v>2</v>
      </c>
      <c s="35">
        <v>0</v>
      </c>
      <c s="35">
        <f>ROUND(ROUND(H158,2)*ROUND(G158,3),2)</f>
      </c>
      <c r="O158">
        <f>(I158*21)/100</f>
      </c>
      <c t="s">
        <v>33</v>
      </c>
    </row>
    <row r="159" spans="1:5" ht="12.75">
      <c r="A159" s="36" t="s">
        <v>65</v>
      </c>
      <c r="E159" s="37" t="s">
        <v>3042</v>
      </c>
    </row>
    <row r="160" spans="1:5" ht="51">
      <c r="A160" s="38" t="s">
        <v>66</v>
      </c>
      <c r="E160" s="39" t="s">
        <v>3043</v>
      </c>
    </row>
    <row r="161" spans="1:5" ht="12.75">
      <c r="A161" t="s">
        <v>67</v>
      </c>
      <c r="E161" s="37" t="s">
        <v>62</v>
      </c>
    </row>
    <row r="162" spans="1:16" ht="12.75">
      <c r="A162" s="26" t="s">
        <v>59</v>
      </c>
      <c s="31" t="s">
        <v>515</v>
      </c>
      <c s="31" t="s">
        <v>3044</v>
      </c>
      <c s="26" t="s">
        <v>62</v>
      </c>
      <c s="32" t="s">
        <v>3045</v>
      </c>
      <c s="33" t="s">
        <v>81</v>
      </c>
      <c s="34">
        <v>2</v>
      </c>
      <c s="35">
        <v>0</v>
      </c>
      <c s="35">
        <f>ROUND(ROUND(H162,2)*ROUND(G162,3),2)</f>
      </c>
      <c r="O162">
        <f>(I162*21)/100</f>
      </c>
      <c t="s">
        <v>33</v>
      </c>
    </row>
    <row r="163" spans="1:5" ht="12.75">
      <c r="A163" s="36" t="s">
        <v>65</v>
      </c>
      <c r="E163" s="37" t="s">
        <v>3045</v>
      </c>
    </row>
    <row r="164" spans="1:5" ht="63.75">
      <c r="A164" s="38" t="s">
        <v>66</v>
      </c>
      <c r="E164" s="39" t="s">
        <v>3046</v>
      </c>
    </row>
    <row r="165" spans="1:5" ht="12.75">
      <c r="A165" t="s">
        <v>67</v>
      </c>
      <c r="E165" s="37" t="s">
        <v>62</v>
      </c>
    </row>
    <row r="166" spans="1:16" ht="12.75">
      <c r="A166" s="26" t="s">
        <v>59</v>
      </c>
      <c s="31" t="s">
        <v>518</v>
      </c>
      <c s="31" t="s">
        <v>3047</v>
      </c>
      <c s="26" t="s">
        <v>62</v>
      </c>
      <c s="32" t="s">
        <v>3048</v>
      </c>
      <c s="33" t="s">
        <v>81</v>
      </c>
      <c s="34">
        <v>2</v>
      </c>
      <c s="35">
        <v>0</v>
      </c>
      <c s="35">
        <f>ROUND(ROUND(H166,2)*ROUND(G166,3),2)</f>
      </c>
      <c r="O166">
        <f>(I166*21)/100</f>
      </c>
      <c t="s">
        <v>33</v>
      </c>
    </row>
    <row r="167" spans="1:5" ht="12.75">
      <c r="A167" s="36" t="s">
        <v>65</v>
      </c>
      <c r="E167" s="37" t="s">
        <v>3048</v>
      </c>
    </row>
    <row r="168" spans="1:5" ht="63.75">
      <c r="A168" s="38" t="s">
        <v>66</v>
      </c>
      <c r="E168" s="39" t="s">
        <v>3049</v>
      </c>
    </row>
    <row r="169" spans="1:5" ht="12.75">
      <c r="A169" t="s">
        <v>67</v>
      </c>
      <c r="E169" s="37" t="s">
        <v>62</v>
      </c>
    </row>
    <row r="170" spans="1:16" ht="12.75">
      <c r="A170" s="26" t="s">
        <v>59</v>
      </c>
      <c s="31" t="s">
        <v>521</v>
      </c>
      <c s="31" t="s">
        <v>3050</v>
      </c>
      <c s="26" t="s">
        <v>62</v>
      </c>
      <c s="32" t="s">
        <v>3051</v>
      </c>
      <c s="33" t="s">
        <v>81</v>
      </c>
      <c s="34">
        <v>2</v>
      </c>
      <c s="35">
        <v>0</v>
      </c>
      <c s="35">
        <f>ROUND(ROUND(H170,2)*ROUND(G170,3),2)</f>
      </c>
      <c r="O170">
        <f>(I170*21)/100</f>
      </c>
      <c t="s">
        <v>33</v>
      </c>
    </row>
    <row r="171" spans="1:5" ht="12.75">
      <c r="A171" s="36" t="s">
        <v>65</v>
      </c>
      <c r="E171" s="37" t="s">
        <v>3051</v>
      </c>
    </row>
    <row r="172" spans="1:5" ht="63.75">
      <c r="A172" s="38" t="s">
        <v>66</v>
      </c>
      <c r="E172" s="39" t="s">
        <v>3052</v>
      </c>
    </row>
    <row r="173" spans="1:5" ht="12.75">
      <c r="A173" t="s">
        <v>67</v>
      </c>
      <c r="E173" s="37" t="s">
        <v>62</v>
      </c>
    </row>
    <row r="174" spans="1:16" ht="12.75">
      <c r="A174" s="26" t="s">
        <v>59</v>
      </c>
      <c s="31" t="s">
        <v>522</v>
      </c>
      <c s="31" t="s">
        <v>3053</v>
      </c>
      <c s="26" t="s">
        <v>62</v>
      </c>
      <c s="32" t="s">
        <v>3054</v>
      </c>
      <c s="33" t="s">
        <v>81</v>
      </c>
      <c s="34">
        <v>1</v>
      </c>
      <c s="35">
        <v>0</v>
      </c>
      <c s="35">
        <f>ROUND(ROUND(H174,2)*ROUND(G174,3),2)</f>
      </c>
      <c r="O174">
        <f>(I174*21)/100</f>
      </c>
      <c t="s">
        <v>33</v>
      </c>
    </row>
    <row r="175" spans="1:5" ht="12.75">
      <c r="A175" s="36" t="s">
        <v>65</v>
      </c>
      <c r="E175" s="37" t="s">
        <v>3054</v>
      </c>
    </row>
    <row r="176" spans="1:5" ht="63.75">
      <c r="A176" s="38" t="s">
        <v>66</v>
      </c>
      <c r="E176" s="39" t="s">
        <v>3055</v>
      </c>
    </row>
    <row r="177" spans="1:5" ht="12.75">
      <c r="A177" t="s">
        <v>67</v>
      </c>
      <c r="E177" s="37" t="s">
        <v>62</v>
      </c>
    </row>
    <row r="178" spans="1:16" ht="12.75">
      <c r="A178" s="26" t="s">
        <v>59</v>
      </c>
      <c s="31" t="s">
        <v>523</v>
      </c>
      <c s="31" t="s">
        <v>3056</v>
      </c>
      <c s="26" t="s">
        <v>62</v>
      </c>
      <c s="32" t="s">
        <v>3057</v>
      </c>
      <c s="33" t="s">
        <v>81</v>
      </c>
      <c s="34">
        <v>1</v>
      </c>
      <c s="35">
        <v>0</v>
      </c>
      <c s="35">
        <f>ROUND(ROUND(H178,2)*ROUND(G178,3),2)</f>
      </c>
      <c r="O178">
        <f>(I178*21)/100</f>
      </c>
      <c t="s">
        <v>33</v>
      </c>
    </row>
    <row r="179" spans="1:5" ht="12.75">
      <c r="A179" s="36" t="s">
        <v>65</v>
      </c>
      <c r="E179" s="37" t="s">
        <v>3057</v>
      </c>
    </row>
    <row r="180" spans="1:5" ht="63.75">
      <c r="A180" s="38" t="s">
        <v>66</v>
      </c>
      <c r="E180" s="39" t="s">
        <v>3058</v>
      </c>
    </row>
    <row r="181" spans="1:5" ht="12.75">
      <c r="A181" t="s">
        <v>67</v>
      </c>
      <c r="E181" s="37" t="s">
        <v>62</v>
      </c>
    </row>
    <row r="182" spans="1:16" ht="12.75">
      <c r="A182" s="26" t="s">
        <v>59</v>
      </c>
      <c s="31" t="s">
        <v>526</v>
      </c>
      <c s="31" t="s">
        <v>3059</v>
      </c>
      <c s="26" t="s">
        <v>62</v>
      </c>
      <c s="32" t="s">
        <v>3060</v>
      </c>
      <c s="33" t="s">
        <v>81</v>
      </c>
      <c s="34">
        <v>77</v>
      </c>
      <c s="35">
        <v>0</v>
      </c>
      <c s="35">
        <f>ROUND(ROUND(H182,2)*ROUND(G182,3),2)</f>
      </c>
      <c r="O182">
        <f>(I182*21)/100</f>
      </c>
      <c t="s">
        <v>33</v>
      </c>
    </row>
    <row r="183" spans="1:5" ht="12.75">
      <c r="A183" s="36" t="s">
        <v>65</v>
      </c>
      <c r="E183" s="37" t="s">
        <v>3060</v>
      </c>
    </row>
    <row r="184" spans="1:5" ht="191.25">
      <c r="A184" s="38" t="s">
        <v>66</v>
      </c>
      <c r="E184" s="39" t="s">
        <v>3061</v>
      </c>
    </row>
    <row r="185" spans="1:5" ht="12.75">
      <c r="A185" t="s">
        <v>67</v>
      </c>
      <c r="E185" s="37" t="s">
        <v>62</v>
      </c>
    </row>
    <row r="186" spans="1:16" ht="12.75">
      <c r="A186" s="26" t="s">
        <v>59</v>
      </c>
      <c s="31" t="s">
        <v>501</v>
      </c>
      <c s="31" t="s">
        <v>3062</v>
      </c>
      <c s="26" t="s">
        <v>62</v>
      </c>
      <c s="32" t="s">
        <v>3063</v>
      </c>
      <c s="33" t="s">
        <v>81</v>
      </c>
      <c s="34">
        <v>1</v>
      </c>
      <c s="35">
        <v>0</v>
      </c>
      <c s="35">
        <f>ROUND(ROUND(H186,2)*ROUND(G186,3),2)</f>
      </c>
      <c r="O186">
        <f>(I186*21)/100</f>
      </c>
      <c t="s">
        <v>33</v>
      </c>
    </row>
    <row r="187" spans="1:5" ht="12.75">
      <c r="A187" s="36" t="s">
        <v>65</v>
      </c>
      <c r="E187" s="37" t="s">
        <v>3063</v>
      </c>
    </row>
    <row r="188" spans="1:5" ht="63.75">
      <c r="A188" s="38" t="s">
        <v>66</v>
      </c>
      <c r="E188" s="39" t="s">
        <v>3064</v>
      </c>
    </row>
    <row r="189" spans="1:5" ht="12.75">
      <c r="A189" t="s">
        <v>67</v>
      </c>
      <c r="E189" s="37" t="s">
        <v>62</v>
      </c>
    </row>
    <row r="190" spans="1:16" ht="12.75">
      <c r="A190" s="26" t="s">
        <v>59</v>
      </c>
      <c s="31" t="s">
        <v>531</v>
      </c>
      <c s="31" t="s">
        <v>3065</v>
      </c>
      <c s="26" t="s">
        <v>62</v>
      </c>
      <c s="32" t="s">
        <v>3066</v>
      </c>
      <c s="33" t="s">
        <v>81</v>
      </c>
      <c s="34">
        <v>1</v>
      </c>
      <c s="35">
        <v>0</v>
      </c>
      <c s="35">
        <f>ROUND(ROUND(H190,2)*ROUND(G190,3),2)</f>
      </c>
      <c r="O190">
        <f>(I190*21)/100</f>
      </c>
      <c t="s">
        <v>33</v>
      </c>
    </row>
    <row r="191" spans="1:5" ht="12.75">
      <c r="A191" s="36" t="s">
        <v>65</v>
      </c>
      <c r="E191" s="37" t="s">
        <v>3066</v>
      </c>
    </row>
    <row r="192" spans="1:5" ht="63.75">
      <c r="A192" s="38" t="s">
        <v>66</v>
      </c>
      <c r="E192" s="39" t="s">
        <v>3067</v>
      </c>
    </row>
    <row r="193" spans="1:5" ht="12.75">
      <c r="A193" t="s">
        <v>67</v>
      </c>
      <c r="E193" s="37" t="s">
        <v>62</v>
      </c>
    </row>
    <row r="194" spans="1:16" ht="12.75">
      <c r="A194" s="26" t="s">
        <v>59</v>
      </c>
      <c s="31" t="s">
        <v>534</v>
      </c>
      <c s="31" t="s">
        <v>3068</v>
      </c>
      <c s="26" t="s">
        <v>62</v>
      </c>
      <c s="32" t="s">
        <v>3069</v>
      </c>
      <c s="33" t="s">
        <v>81</v>
      </c>
      <c s="34">
        <v>1</v>
      </c>
      <c s="35">
        <v>0</v>
      </c>
      <c s="35">
        <f>ROUND(ROUND(H194,2)*ROUND(G194,3),2)</f>
      </c>
      <c r="O194">
        <f>(I194*21)/100</f>
      </c>
      <c t="s">
        <v>33</v>
      </c>
    </row>
    <row r="195" spans="1:5" ht="12.75">
      <c r="A195" s="36" t="s">
        <v>65</v>
      </c>
      <c r="E195" s="37" t="s">
        <v>3069</v>
      </c>
    </row>
    <row r="196" spans="1:5" ht="63.75">
      <c r="A196" s="38" t="s">
        <v>66</v>
      </c>
      <c r="E196" s="39" t="s">
        <v>3070</v>
      </c>
    </row>
    <row r="197" spans="1:5" ht="12.75">
      <c r="A197" t="s">
        <v>67</v>
      </c>
      <c r="E197" s="37" t="s">
        <v>62</v>
      </c>
    </row>
    <row r="198" spans="1:16" ht="12.75">
      <c r="A198" s="26" t="s">
        <v>59</v>
      </c>
      <c s="31" t="s">
        <v>489</v>
      </c>
      <c s="31" t="s">
        <v>3071</v>
      </c>
      <c s="26" t="s">
        <v>62</v>
      </c>
      <c s="32" t="s">
        <v>3072</v>
      </c>
      <c s="33" t="s">
        <v>81</v>
      </c>
      <c s="34">
        <v>1</v>
      </c>
      <c s="35">
        <v>0</v>
      </c>
      <c s="35">
        <f>ROUND(ROUND(H198,2)*ROUND(G198,3),2)</f>
      </c>
      <c r="O198">
        <f>(I198*21)/100</f>
      </c>
      <c t="s">
        <v>33</v>
      </c>
    </row>
    <row r="199" spans="1:5" ht="12.75">
      <c r="A199" s="36" t="s">
        <v>65</v>
      </c>
      <c r="E199" s="37" t="s">
        <v>3072</v>
      </c>
    </row>
    <row r="200" spans="1:5" ht="63.75">
      <c r="A200" s="38" t="s">
        <v>66</v>
      </c>
      <c r="E200" s="39" t="s">
        <v>3073</v>
      </c>
    </row>
    <row r="201" spans="1:5" ht="12.75">
      <c r="A201" t="s">
        <v>67</v>
      </c>
      <c r="E201" s="37" t="s">
        <v>62</v>
      </c>
    </row>
    <row r="202" spans="1:16" ht="12.75">
      <c r="A202" s="26" t="s">
        <v>59</v>
      </c>
      <c s="31" t="s">
        <v>492</v>
      </c>
      <c s="31" t="s">
        <v>3074</v>
      </c>
      <c s="26" t="s">
        <v>62</v>
      </c>
      <c s="32" t="s">
        <v>3075</v>
      </c>
      <c s="33" t="s">
        <v>81</v>
      </c>
      <c s="34">
        <v>1</v>
      </c>
      <c s="35">
        <v>0</v>
      </c>
      <c s="35">
        <f>ROUND(ROUND(H202,2)*ROUND(G202,3),2)</f>
      </c>
      <c r="O202">
        <f>(I202*21)/100</f>
      </c>
      <c t="s">
        <v>33</v>
      </c>
    </row>
    <row r="203" spans="1:5" ht="12.75">
      <c r="A203" s="36" t="s">
        <v>65</v>
      </c>
      <c r="E203" s="37" t="s">
        <v>3075</v>
      </c>
    </row>
    <row r="204" spans="1:5" ht="63.75">
      <c r="A204" s="38" t="s">
        <v>66</v>
      </c>
      <c r="E204" s="39" t="s">
        <v>3076</v>
      </c>
    </row>
    <row r="205" spans="1:5" ht="12.75">
      <c r="A205" t="s">
        <v>67</v>
      </c>
      <c r="E205" s="37" t="s">
        <v>62</v>
      </c>
    </row>
    <row r="206" spans="1:16" ht="12.75">
      <c r="A206" s="26" t="s">
        <v>59</v>
      </c>
      <c s="31" t="s">
        <v>495</v>
      </c>
      <c s="31" t="s">
        <v>3077</v>
      </c>
      <c s="26" t="s">
        <v>62</v>
      </c>
      <c s="32" t="s">
        <v>3078</v>
      </c>
      <c s="33" t="s">
        <v>81</v>
      </c>
      <c s="34">
        <v>1</v>
      </c>
      <c s="35">
        <v>0</v>
      </c>
      <c s="35">
        <f>ROUND(ROUND(H206,2)*ROUND(G206,3),2)</f>
      </c>
      <c r="O206">
        <f>(I206*21)/100</f>
      </c>
      <c t="s">
        <v>33</v>
      </c>
    </row>
    <row r="207" spans="1:5" ht="12.75">
      <c r="A207" s="36" t="s">
        <v>65</v>
      </c>
      <c r="E207" s="37" t="s">
        <v>3078</v>
      </c>
    </row>
    <row r="208" spans="1:5" ht="63.75">
      <c r="A208" s="38" t="s">
        <v>66</v>
      </c>
      <c r="E208" s="39" t="s">
        <v>3079</v>
      </c>
    </row>
    <row r="209" spans="1:5" ht="12.75">
      <c r="A209" t="s">
        <v>67</v>
      </c>
      <c r="E209" s="37" t="s">
        <v>62</v>
      </c>
    </row>
    <row r="210" spans="1:16" ht="12.75">
      <c r="A210" s="26" t="s">
        <v>59</v>
      </c>
      <c s="31" t="s">
        <v>500</v>
      </c>
      <c s="31" t="s">
        <v>3080</v>
      </c>
      <c s="26" t="s">
        <v>62</v>
      </c>
      <c s="32" t="s">
        <v>3081</v>
      </c>
      <c s="33" t="s">
        <v>81</v>
      </c>
      <c s="34">
        <v>1</v>
      </c>
      <c s="35">
        <v>0</v>
      </c>
      <c s="35">
        <f>ROUND(ROUND(H210,2)*ROUND(G210,3),2)</f>
      </c>
      <c r="O210">
        <f>(I210*21)/100</f>
      </c>
      <c t="s">
        <v>33</v>
      </c>
    </row>
    <row r="211" spans="1:5" ht="267.75">
      <c r="A211" s="36" t="s">
        <v>65</v>
      </c>
      <c r="E211" s="37" t="s">
        <v>3082</v>
      </c>
    </row>
    <row r="212" spans="1:5" ht="12.75">
      <c r="A212" s="38" t="s">
        <v>66</v>
      </c>
      <c r="E212" s="39" t="s">
        <v>1504</v>
      </c>
    </row>
    <row r="213" spans="1:5" ht="12.75">
      <c r="A213" t="s">
        <v>67</v>
      </c>
      <c r="E213" s="37" t="s">
        <v>62</v>
      </c>
    </row>
    <row r="214" spans="1:18" ht="12.75" customHeight="1">
      <c r="A214" s="6" t="s">
        <v>56</v>
      </c>
      <c s="6"/>
      <c s="41" t="s">
        <v>662</v>
      </c>
      <c s="6"/>
      <c s="29" t="s">
        <v>3083</v>
      </c>
      <c s="6"/>
      <c s="6"/>
      <c s="6"/>
      <c s="42">
        <f>0+Q214</f>
      </c>
      <c r="O214">
        <f>0+R214</f>
      </c>
      <c r="Q214">
        <f>0+I215+I219+I223+I227+I231+I235+I239+I243+I247+I251+I255+I259+I263</f>
      </c>
      <c>
        <f>0+O215+O219+O223+O227+O231+O235+O239+O243+O247+O251+O255+O259+O263</f>
      </c>
    </row>
    <row r="215" spans="1:16" ht="12.75">
      <c r="A215" s="26" t="s">
        <v>59</v>
      </c>
      <c s="31" t="s">
        <v>88</v>
      </c>
      <c s="31" t="s">
        <v>3084</v>
      </c>
      <c s="26" t="s">
        <v>62</v>
      </c>
      <c s="32" t="s">
        <v>3085</v>
      </c>
      <c s="33" t="s">
        <v>998</v>
      </c>
      <c s="34">
        <v>372.47</v>
      </c>
      <c s="35">
        <v>0</v>
      </c>
      <c s="35">
        <f>ROUND(ROUND(H215,2)*ROUND(G215,3),2)</f>
      </c>
      <c r="O215">
        <f>(I215*21)/100</f>
      </c>
      <c t="s">
        <v>33</v>
      </c>
    </row>
    <row r="216" spans="1:5" ht="12.75">
      <c r="A216" s="36" t="s">
        <v>65</v>
      </c>
      <c r="E216" s="37" t="s">
        <v>3085</v>
      </c>
    </row>
    <row r="217" spans="1:5" ht="12.75">
      <c r="A217" s="38" t="s">
        <v>66</v>
      </c>
      <c r="E217" s="39" t="s">
        <v>62</v>
      </c>
    </row>
    <row r="218" spans="1:5" ht="12.75">
      <c r="A218" t="s">
        <v>67</v>
      </c>
      <c r="E218" s="37" t="s">
        <v>62</v>
      </c>
    </row>
    <row r="219" spans="1:16" ht="12.75">
      <c r="A219" s="26" t="s">
        <v>59</v>
      </c>
      <c s="31" t="s">
        <v>91</v>
      </c>
      <c s="31" t="s">
        <v>3086</v>
      </c>
      <c s="26" t="s">
        <v>62</v>
      </c>
      <c s="32" t="s">
        <v>3087</v>
      </c>
      <c s="33" t="s">
        <v>81</v>
      </c>
      <c s="34">
        <v>188</v>
      </c>
      <c s="35">
        <v>0</v>
      </c>
      <c s="35">
        <f>ROUND(ROUND(H219,2)*ROUND(G219,3),2)</f>
      </c>
      <c r="O219">
        <f>(I219*21)/100</f>
      </c>
      <c t="s">
        <v>33</v>
      </c>
    </row>
    <row r="220" spans="1:5" ht="12.75">
      <c r="A220" s="36" t="s">
        <v>65</v>
      </c>
      <c r="E220" s="37" t="s">
        <v>3087</v>
      </c>
    </row>
    <row r="221" spans="1:5" ht="12.75">
      <c r="A221" s="38" t="s">
        <v>66</v>
      </c>
      <c r="E221" s="39" t="s">
        <v>3088</v>
      </c>
    </row>
    <row r="222" spans="1:5" ht="12.75">
      <c r="A222" t="s">
        <v>67</v>
      </c>
      <c r="E222" s="37" t="s">
        <v>62</v>
      </c>
    </row>
    <row r="223" spans="1:16" ht="12.75">
      <c r="A223" s="26" t="s">
        <v>59</v>
      </c>
      <c s="31" t="s">
        <v>94</v>
      </c>
      <c s="31" t="s">
        <v>3089</v>
      </c>
      <c s="26" t="s">
        <v>62</v>
      </c>
      <c s="32" t="s">
        <v>3090</v>
      </c>
      <c s="33" t="s">
        <v>81</v>
      </c>
      <c s="34">
        <v>22</v>
      </c>
      <c s="35">
        <v>0</v>
      </c>
      <c s="35">
        <f>ROUND(ROUND(H223,2)*ROUND(G223,3),2)</f>
      </c>
      <c r="O223">
        <f>(I223*21)/100</f>
      </c>
      <c t="s">
        <v>33</v>
      </c>
    </row>
    <row r="224" spans="1:5" ht="12.75">
      <c r="A224" s="36" t="s">
        <v>65</v>
      </c>
      <c r="E224" s="37" t="s">
        <v>3090</v>
      </c>
    </row>
    <row r="225" spans="1:5" ht="12.75">
      <c r="A225" s="38" t="s">
        <v>66</v>
      </c>
      <c r="E225" s="39" t="s">
        <v>3091</v>
      </c>
    </row>
    <row r="226" spans="1:5" ht="12.75">
      <c r="A226" t="s">
        <v>67</v>
      </c>
      <c r="E226" s="37" t="s">
        <v>62</v>
      </c>
    </row>
    <row r="227" spans="1:16" ht="12.75">
      <c r="A227" s="26" t="s">
        <v>59</v>
      </c>
      <c s="31" t="s">
        <v>97</v>
      </c>
      <c s="31" t="s">
        <v>3092</v>
      </c>
      <c s="26" t="s">
        <v>62</v>
      </c>
      <c s="32" t="s">
        <v>3093</v>
      </c>
      <c s="33" t="s">
        <v>998</v>
      </c>
      <c s="34">
        <v>12.45</v>
      </c>
      <c s="35">
        <v>0</v>
      </c>
      <c s="35">
        <f>ROUND(ROUND(H227,2)*ROUND(G227,3),2)</f>
      </c>
      <c r="O227">
        <f>(I227*21)/100</f>
      </c>
      <c t="s">
        <v>33</v>
      </c>
    </row>
    <row r="228" spans="1:5" ht="12.75">
      <c r="A228" s="36" t="s">
        <v>65</v>
      </c>
      <c r="E228" s="37" t="s">
        <v>3093</v>
      </c>
    </row>
    <row r="229" spans="1:5" ht="25.5">
      <c r="A229" s="38" t="s">
        <v>66</v>
      </c>
      <c r="E229" s="39" t="s">
        <v>3094</v>
      </c>
    </row>
    <row r="230" spans="1:5" ht="12.75">
      <c r="A230" t="s">
        <v>67</v>
      </c>
      <c r="E230" s="37" t="s">
        <v>62</v>
      </c>
    </row>
    <row r="231" spans="1:16" ht="12.75">
      <c r="A231" s="26" t="s">
        <v>59</v>
      </c>
      <c s="31" t="s">
        <v>100</v>
      </c>
      <c s="31" t="s">
        <v>3095</v>
      </c>
      <c s="26" t="s">
        <v>62</v>
      </c>
      <c s="32" t="s">
        <v>3096</v>
      </c>
      <c s="33" t="s">
        <v>71</v>
      </c>
      <c s="34">
        <v>12.45</v>
      </c>
      <c s="35">
        <v>0</v>
      </c>
      <c s="35">
        <f>ROUND(ROUND(H231,2)*ROUND(G231,3),2)</f>
      </c>
      <c r="O231">
        <f>(I231*21)/100</f>
      </c>
      <c t="s">
        <v>33</v>
      </c>
    </row>
    <row r="232" spans="1:5" ht="25.5">
      <c r="A232" s="36" t="s">
        <v>65</v>
      </c>
      <c r="E232" s="37" t="s">
        <v>3097</v>
      </c>
    </row>
    <row r="233" spans="1:5" ht="25.5">
      <c r="A233" s="38" t="s">
        <v>66</v>
      </c>
      <c r="E233" s="39" t="s">
        <v>3098</v>
      </c>
    </row>
    <row r="234" spans="1:5" ht="12.75">
      <c r="A234" t="s">
        <v>67</v>
      </c>
      <c r="E234" s="37" t="s">
        <v>62</v>
      </c>
    </row>
    <row r="235" spans="1:16" ht="12.75">
      <c r="A235" s="26" t="s">
        <v>59</v>
      </c>
      <c s="31" t="s">
        <v>103</v>
      </c>
      <c s="31" t="s">
        <v>3099</v>
      </c>
      <c s="26" t="s">
        <v>62</v>
      </c>
      <c s="32" t="s">
        <v>3100</v>
      </c>
      <c s="33" t="s">
        <v>71</v>
      </c>
      <c s="34">
        <v>372.47</v>
      </c>
      <c s="35">
        <v>0</v>
      </c>
      <c s="35">
        <f>ROUND(ROUND(H235,2)*ROUND(G235,3),2)</f>
      </c>
      <c r="O235">
        <f>(I235*21)/100</f>
      </c>
      <c t="s">
        <v>33</v>
      </c>
    </row>
    <row r="236" spans="1:5" ht="25.5">
      <c r="A236" s="36" t="s">
        <v>65</v>
      </c>
      <c r="E236" s="37" t="s">
        <v>3101</v>
      </c>
    </row>
    <row r="237" spans="1:5" ht="153">
      <c r="A237" s="38" t="s">
        <v>66</v>
      </c>
      <c r="E237" s="39" t="s">
        <v>3102</v>
      </c>
    </row>
    <row r="238" spans="1:5" ht="12.75">
      <c r="A238" t="s">
        <v>67</v>
      </c>
      <c r="E238" s="37" t="s">
        <v>62</v>
      </c>
    </row>
    <row r="239" spans="1:16" ht="12.75">
      <c r="A239" s="26" t="s">
        <v>59</v>
      </c>
      <c s="31" t="s">
        <v>107</v>
      </c>
      <c s="31" t="s">
        <v>3103</v>
      </c>
      <c s="26" t="s">
        <v>62</v>
      </c>
      <c s="32" t="s">
        <v>3104</v>
      </c>
      <c s="33" t="s">
        <v>71</v>
      </c>
      <c s="34">
        <v>193</v>
      </c>
      <c s="35">
        <v>0</v>
      </c>
      <c s="35">
        <f>ROUND(ROUND(H239,2)*ROUND(G239,3),2)</f>
      </c>
      <c r="O239">
        <f>(I239*21)/100</f>
      </c>
      <c t="s">
        <v>33</v>
      </c>
    </row>
    <row r="240" spans="1:5" ht="25.5">
      <c r="A240" s="36" t="s">
        <v>65</v>
      </c>
      <c r="E240" s="37" t="s">
        <v>3105</v>
      </c>
    </row>
    <row r="241" spans="1:5" ht="89.25">
      <c r="A241" s="38" t="s">
        <v>66</v>
      </c>
      <c r="E241" s="39" t="s">
        <v>3106</v>
      </c>
    </row>
    <row r="242" spans="1:5" ht="12.75">
      <c r="A242" t="s">
        <v>67</v>
      </c>
      <c r="E242" s="37" t="s">
        <v>62</v>
      </c>
    </row>
    <row r="243" spans="1:16" ht="12.75">
      <c r="A243" s="26" t="s">
        <v>59</v>
      </c>
      <c s="31" t="s">
        <v>110</v>
      </c>
      <c s="31" t="s">
        <v>3107</v>
      </c>
      <c s="26" t="s">
        <v>62</v>
      </c>
      <c s="32" t="s">
        <v>3108</v>
      </c>
      <c s="33" t="s">
        <v>81</v>
      </c>
      <c s="34">
        <v>210</v>
      </c>
      <c s="35">
        <v>0</v>
      </c>
      <c s="35">
        <f>ROUND(ROUND(H243,2)*ROUND(G243,3),2)</f>
      </c>
      <c r="O243">
        <f>(I243*21)/100</f>
      </c>
      <c t="s">
        <v>33</v>
      </c>
    </row>
    <row r="244" spans="1:5" ht="12.75">
      <c r="A244" s="36" t="s">
        <v>65</v>
      </c>
      <c r="E244" s="37" t="s">
        <v>3109</v>
      </c>
    </row>
    <row r="245" spans="1:5" ht="102">
      <c r="A245" s="38" t="s">
        <v>66</v>
      </c>
      <c r="E245" s="39" t="s">
        <v>3110</v>
      </c>
    </row>
    <row r="246" spans="1:5" ht="12.75">
      <c r="A246" t="s">
        <v>67</v>
      </c>
      <c r="E246" s="37" t="s">
        <v>3111</v>
      </c>
    </row>
    <row r="247" spans="1:16" ht="12.75">
      <c r="A247" s="26" t="s">
        <v>59</v>
      </c>
      <c s="31" t="s">
        <v>113</v>
      </c>
      <c s="31" t="s">
        <v>3112</v>
      </c>
      <c s="26" t="s">
        <v>62</v>
      </c>
      <c s="32" t="s">
        <v>3113</v>
      </c>
      <c s="33" t="s">
        <v>81</v>
      </c>
      <c s="34">
        <v>193</v>
      </c>
      <c s="35">
        <v>0</v>
      </c>
      <c s="35">
        <f>ROUND(ROUND(H247,2)*ROUND(G247,3),2)</f>
      </c>
      <c r="O247">
        <f>(I247*21)/100</f>
      </c>
      <c t="s">
        <v>33</v>
      </c>
    </row>
    <row r="248" spans="1:5" ht="12.75">
      <c r="A248" s="36" t="s">
        <v>65</v>
      </c>
      <c r="E248" s="37" t="s">
        <v>3114</v>
      </c>
    </row>
    <row r="249" spans="1:5" ht="114.75">
      <c r="A249" s="38" t="s">
        <v>66</v>
      </c>
      <c r="E249" s="39" t="s">
        <v>3115</v>
      </c>
    </row>
    <row r="250" spans="1:5" ht="12.75">
      <c r="A250" t="s">
        <v>67</v>
      </c>
      <c r="E250" s="37" t="s">
        <v>3111</v>
      </c>
    </row>
    <row r="251" spans="1:16" ht="12.75">
      <c r="A251" s="26" t="s">
        <v>59</v>
      </c>
      <c s="31" t="s">
        <v>149</v>
      </c>
      <c s="31" t="s">
        <v>3116</v>
      </c>
      <c s="26" t="s">
        <v>62</v>
      </c>
      <c s="32" t="s">
        <v>3117</v>
      </c>
      <c s="33" t="s">
        <v>971</v>
      </c>
      <c s="34">
        <v>0.56</v>
      </c>
      <c s="35">
        <v>0</v>
      </c>
      <c s="35">
        <f>ROUND(ROUND(H251,2)*ROUND(G251,3),2)</f>
      </c>
      <c r="O251">
        <f>(I251*21)/100</f>
      </c>
      <c t="s">
        <v>33</v>
      </c>
    </row>
    <row r="252" spans="1:5" ht="25.5">
      <c r="A252" s="36" t="s">
        <v>65</v>
      </c>
      <c r="E252" s="37" t="s">
        <v>3118</v>
      </c>
    </row>
    <row r="253" spans="1:5" ht="12.75">
      <c r="A253" s="38" t="s">
        <v>66</v>
      </c>
      <c r="E253" s="39" t="s">
        <v>62</v>
      </c>
    </row>
    <row r="254" spans="1:5" ht="114.75">
      <c r="A254" t="s">
        <v>67</v>
      </c>
      <c r="E254" s="37" t="s">
        <v>2816</v>
      </c>
    </row>
    <row r="255" spans="1:16" ht="12.75">
      <c r="A255" s="26" t="s">
        <v>59</v>
      </c>
      <c s="31" t="s">
        <v>205</v>
      </c>
      <c s="31" t="s">
        <v>3119</v>
      </c>
      <c s="26" t="s">
        <v>62</v>
      </c>
      <c s="32" t="s">
        <v>3120</v>
      </c>
      <c s="33" t="s">
        <v>81</v>
      </c>
      <c s="34">
        <v>193</v>
      </c>
      <c s="35">
        <v>0</v>
      </c>
      <c s="35">
        <f>ROUND(ROUND(H255,2)*ROUND(G255,3),2)</f>
      </c>
      <c r="O255">
        <f>(I255*21)/100</f>
      </c>
      <c t="s">
        <v>33</v>
      </c>
    </row>
    <row r="256" spans="1:5" ht="12.75">
      <c r="A256" s="36" t="s">
        <v>65</v>
      </c>
      <c r="E256" s="37" t="s">
        <v>3120</v>
      </c>
    </row>
    <row r="257" spans="1:5" ht="12.75">
      <c r="A257" s="38" t="s">
        <v>66</v>
      </c>
      <c r="E257" s="39" t="s">
        <v>3121</v>
      </c>
    </row>
    <row r="258" spans="1:5" ht="12.75">
      <c r="A258" t="s">
        <v>67</v>
      </c>
      <c r="E258" s="37" t="s">
        <v>62</v>
      </c>
    </row>
    <row r="259" spans="1:16" ht="25.5">
      <c r="A259" s="26" t="s">
        <v>59</v>
      </c>
      <c s="31" t="s">
        <v>171</v>
      </c>
      <c s="31" t="s">
        <v>3122</v>
      </c>
      <c s="26" t="s">
        <v>62</v>
      </c>
      <c s="32" t="s">
        <v>3123</v>
      </c>
      <c s="33" t="s">
        <v>81</v>
      </c>
      <c s="34">
        <v>193</v>
      </c>
      <c s="35">
        <v>0</v>
      </c>
      <c s="35">
        <f>ROUND(ROUND(H259,2)*ROUND(G259,3),2)</f>
      </c>
      <c r="O259">
        <f>(I259*21)/100</f>
      </c>
      <c t="s">
        <v>33</v>
      </c>
    </row>
    <row r="260" spans="1:5" ht="25.5">
      <c r="A260" s="36" t="s">
        <v>65</v>
      </c>
      <c r="E260" s="37" t="s">
        <v>3123</v>
      </c>
    </row>
    <row r="261" spans="1:5" ht="12.75">
      <c r="A261" s="38" t="s">
        <v>66</v>
      </c>
      <c r="E261" s="39" t="s">
        <v>3121</v>
      </c>
    </row>
    <row r="262" spans="1:5" ht="12.75">
      <c r="A262" t="s">
        <v>67</v>
      </c>
      <c r="E262" s="37" t="s">
        <v>62</v>
      </c>
    </row>
    <row r="263" spans="1:16" ht="12.75">
      <c r="A263" s="26" t="s">
        <v>59</v>
      </c>
      <c s="31" t="s">
        <v>57</v>
      </c>
      <c s="31" t="s">
        <v>3124</v>
      </c>
      <c s="26" t="s">
        <v>62</v>
      </c>
      <c s="32" t="s">
        <v>3125</v>
      </c>
      <c s="33" t="s">
        <v>71</v>
      </c>
      <c s="34">
        <v>3</v>
      </c>
      <c s="35">
        <v>0</v>
      </c>
      <c s="35">
        <f>ROUND(ROUND(H263,2)*ROUND(G263,3),2)</f>
      </c>
      <c r="O263">
        <f>(I263*21)/100</f>
      </c>
      <c t="s">
        <v>33</v>
      </c>
    </row>
    <row r="264" spans="1:5" ht="25.5">
      <c r="A264" s="36" t="s">
        <v>65</v>
      </c>
      <c r="E264" s="37" t="s">
        <v>3126</v>
      </c>
    </row>
    <row r="265" spans="1:5" ht="25.5">
      <c r="A265" s="38" t="s">
        <v>66</v>
      </c>
      <c r="E265" s="39" t="s">
        <v>3127</v>
      </c>
    </row>
    <row r="266" spans="1:5" ht="12.75">
      <c r="A266" t="s">
        <v>67</v>
      </c>
      <c r="E266" s="37" t="s">
        <v>62</v>
      </c>
    </row>
    <row r="267" spans="1:18" ht="12.75" customHeight="1">
      <c r="A267" s="6" t="s">
        <v>56</v>
      </c>
      <c s="6"/>
      <c s="41" t="s">
        <v>50</v>
      </c>
      <c s="6"/>
      <c s="29" t="s">
        <v>2000</v>
      </c>
      <c s="6"/>
      <c s="6"/>
      <c s="6"/>
      <c s="42">
        <f>0+Q267</f>
      </c>
      <c r="O267">
        <f>0+R267</f>
      </c>
      <c r="Q267">
        <f>0+I268+I272+I276+I280+I284+I288+I292+I296+I300+I304+I308</f>
      </c>
      <c>
        <f>0+O268+O272+O276+O280+O284+O288+O292+O296+O300+O304+O308</f>
      </c>
    </row>
    <row r="268" spans="1:16" ht="12.75">
      <c r="A268" s="26" t="s">
        <v>59</v>
      </c>
      <c s="31" t="s">
        <v>116</v>
      </c>
      <c s="31" t="s">
        <v>2860</v>
      </c>
      <c s="26" t="s">
        <v>62</v>
      </c>
      <c s="32" t="s">
        <v>2861</v>
      </c>
      <c s="33" t="s">
        <v>216</v>
      </c>
      <c s="34">
        <v>24.6</v>
      </c>
      <c s="35">
        <v>0</v>
      </c>
      <c s="35">
        <f>ROUND(ROUND(H268,2)*ROUND(G268,3),2)</f>
      </c>
      <c r="O268">
        <f>(I268*21)/100</f>
      </c>
      <c t="s">
        <v>33</v>
      </c>
    </row>
    <row r="269" spans="1:5" ht="12.75">
      <c r="A269" s="36" t="s">
        <v>65</v>
      </c>
      <c r="E269" s="37" t="s">
        <v>2862</v>
      </c>
    </row>
    <row r="270" spans="1:5" ht="63.75">
      <c r="A270" s="38" t="s">
        <v>66</v>
      </c>
      <c r="E270" s="39" t="s">
        <v>3128</v>
      </c>
    </row>
    <row r="271" spans="1:5" ht="12.75">
      <c r="A271" t="s">
        <v>67</v>
      </c>
      <c r="E271" s="37" t="s">
        <v>62</v>
      </c>
    </row>
    <row r="272" spans="1:16" ht="12.75">
      <c r="A272" s="26" t="s">
        <v>59</v>
      </c>
      <c s="31" t="s">
        <v>119</v>
      </c>
      <c s="31" t="s">
        <v>3129</v>
      </c>
      <c s="26" t="s">
        <v>62</v>
      </c>
      <c s="32" t="s">
        <v>3130</v>
      </c>
      <c s="33" t="s">
        <v>216</v>
      </c>
      <c s="34">
        <v>0.96</v>
      </c>
      <c s="35">
        <v>0</v>
      </c>
      <c s="35">
        <f>ROUND(ROUND(H272,2)*ROUND(G272,3),2)</f>
      </c>
      <c r="O272">
        <f>(I272*21)/100</f>
      </c>
      <c t="s">
        <v>33</v>
      </c>
    </row>
    <row r="273" spans="1:5" ht="12.75">
      <c r="A273" s="36" t="s">
        <v>65</v>
      </c>
      <c r="E273" s="37" t="s">
        <v>3131</v>
      </c>
    </row>
    <row r="274" spans="1:5" ht="25.5">
      <c r="A274" s="38" t="s">
        <v>66</v>
      </c>
      <c r="E274" s="39" t="s">
        <v>3132</v>
      </c>
    </row>
    <row r="275" spans="1:5" ht="25.5">
      <c r="A275" t="s">
        <v>67</v>
      </c>
      <c r="E275" s="37" t="s">
        <v>3133</v>
      </c>
    </row>
    <row r="276" spans="1:16" ht="12.75">
      <c r="A276" s="26" t="s">
        <v>59</v>
      </c>
      <c s="31" t="s">
        <v>122</v>
      </c>
      <c s="31" t="s">
        <v>3134</v>
      </c>
      <c s="26" t="s">
        <v>62</v>
      </c>
      <c s="32" t="s">
        <v>3135</v>
      </c>
      <c s="33" t="s">
        <v>81</v>
      </c>
      <c s="34">
        <v>72</v>
      </c>
      <c s="35">
        <v>0</v>
      </c>
      <c s="35">
        <f>ROUND(ROUND(H276,2)*ROUND(G276,3),2)</f>
      </c>
      <c r="O276">
        <f>(I276*21)/100</f>
      </c>
      <c t="s">
        <v>33</v>
      </c>
    </row>
    <row r="277" spans="1:5" ht="12.75">
      <c r="A277" s="36" t="s">
        <v>65</v>
      </c>
      <c r="E277" s="37" t="s">
        <v>3135</v>
      </c>
    </row>
    <row r="278" spans="1:5" ht="25.5">
      <c r="A278" s="38" t="s">
        <v>66</v>
      </c>
      <c r="E278" s="39" t="s">
        <v>3136</v>
      </c>
    </row>
    <row r="279" spans="1:5" ht="25.5">
      <c r="A279" t="s">
        <v>67</v>
      </c>
      <c r="E279" s="37" t="s">
        <v>3137</v>
      </c>
    </row>
    <row r="280" spans="1:16" ht="12.75">
      <c r="A280" s="26" t="s">
        <v>59</v>
      </c>
      <c s="31" t="s">
        <v>125</v>
      </c>
      <c s="31" t="s">
        <v>3138</v>
      </c>
      <c s="26" t="s">
        <v>62</v>
      </c>
      <c s="32" t="s">
        <v>3139</v>
      </c>
      <c s="33" t="s">
        <v>81</v>
      </c>
      <c s="34">
        <v>75</v>
      </c>
      <c s="35">
        <v>0</v>
      </c>
      <c s="35">
        <f>ROUND(ROUND(H280,2)*ROUND(G280,3),2)</f>
      </c>
      <c r="O280">
        <f>(I280*21)/100</f>
      </c>
      <c t="s">
        <v>33</v>
      </c>
    </row>
    <row r="281" spans="1:5" ht="25.5">
      <c r="A281" s="36" t="s">
        <v>65</v>
      </c>
      <c r="E281" s="37" t="s">
        <v>3140</v>
      </c>
    </row>
    <row r="282" spans="1:5" ht="25.5">
      <c r="A282" s="38" t="s">
        <v>66</v>
      </c>
      <c r="E282" s="39" t="s">
        <v>3141</v>
      </c>
    </row>
    <row r="283" spans="1:5" ht="25.5">
      <c r="A283" t="s">
        <v>67</v>
      </c>
      <c r="E283" s="37" t="s">
        <v>3137</v>
      </c>
    </row>
    <row r="284" spans="1:16" ht="12.75">
      <c r="A284" s="26" t="s">
        <v>59</v>
      </c>
      <c s="31" t="s">
        <v>128</v>
      </c>
      <c s="31" t="s">
        <v>3142</v>
      </c>
      <c s="26" t="s">
        <v>62</v>
      </c>
      <c s="32" t="s">
        <v>3143</v>
      </c>
      <c s="33" t="s">
        <v>71</v>
      </c>
      <c s="34">
        <v>213.01</v>
      </c>
      <c s="35">
        <v>0</v>
      </c>
      <c s="35">
        <f>ROUND(ROUND(H284,2)*ROUND(G284,3),2)</f>
      </c>
      <c r="O284">
        <f>(I284*21)/100</f>
      </c>
      <c t="s">
        <v>33</v>
      </c>
    </row>
    <row r="285" spans="1:5" ht="12.75">
      <c r="A285" s="36" t="s">
        <v>65</v>
      </c>
      <c r="E285" s="37" t="s">
        <v>3144</v>
      </c>
    </row>
    <row r="286" spans="1:5" ht="25.5">
      <c r="A286" s="38" t="s">
        <v>66</v>
      </c>
      <c r="E286" s="39" t="s">
        <v>3145</v>
      </c>
    </row>
    <row r="287" spans="1:5" ht="38.25">
      <c r="A287" t="s">
        <v>67</v>
      </c>
      <c r="E287" s="37" t="s">
        <v>3146</v>
      </c>
    </row>
    <row r="288" spans="1:16" ht="12.75">
      <c r="A288" s="26" t="s">
        <v>59</v>
      </c>
      <c s="31" t="s">
        <v>131</v>
      </c>
      <c s="31" t="s">
        <v>3147</v>
      </c>
      <c s="26" t="s">
        <v>62</v>
      </c>
      <c s="32" t="s">
        <v>3148</v>
      </c>
      <c s="33" t="s">
        <v>71</v>
      </c>
      <c s="34">
        <v>639.03</v>
      </c>
      <c s="35">
        <v>0</v>
      </c>
      <c s="35">
        <f>ROUND(ROUND(H288,2)*ROUND(G288,3),2)</f>
      </c>
      <c r="O288">
        <f>(I288*21)/100</f>
      </c>
      <c t="s">
        <v>33</v>
      </c>
    </row>
    <row r="289" spans="1:5" ht="12.75">
      <c r="A289" s="36" t="s">
        <v>65</v>
      </c>
      <c r="E289" s="37" t="s">
        <v>3149</v>
      </c>
    </row>
    <row r="290" spans="1:5" ht="25.5">
      <c r="A290" s="38" t="s">
        <v>66</v>
      </c>
      <c r="E290" s="39" t="s">
        <v>3150</v>
      </c>
    </row>
    <row r="291" spans="1:5" ht="38.25">
      <c r="A291" t="s">
        <v>67</v>
      </c>
      <c r="E291" s="37" t="s">
        <v>3146</v>
      </c>
    </row>
    <row r="292" spans="1:16" ht="12.75">
      <c r="A292" s="26" t="s">
        <v>59</v>
      </c>
      <c s="31" t="s">
        <v>134</v>
      </c>
      <c s="31" t="s">
        <v>3151</v>
      </c>
      <c s="26" t="s">
        <v>62</v>
      </c>
      <c s="32" t="s">
        <v>3152</v>
      </c>
      <c s="33" t="s">
        <v>81</v>
      </c>
      <c s="34">
        <v>1</v>
      </c>
      <c s="35">
        <v>0</v>
      </c>
      <c s="35">
        <f>ROUND(ROUND(H292,2)*ROUND(G292,3),2)</f>
      </c>
      <c r="O292">
        <f>(I292*21)/100</f>
      </c>
      <c t="s">
        <v>33</v>
      </c>
    </row>
    <row r="293" spans="1:5" ht="12.75">
      <c r="A293" s="36" t="s">
        <v>65</v>
      </c>
      <c r="E293" s="37" t="s">
        <v>3152</v>
      </c>
    </row>
    <row r="294" spans="1:5" ht="25.5">
      <c r="A294" s="38" t="s">
        <v>66</v>
      </c>
      <c r="E294" s="39" t="s">
        <v>3153</v>
      </c>
    </row>
    <row r="295" spans="1:5" ht="25.5">
      <c r="A295" t="s">
        <v>67</v>
      </c>
      <c r="E295" s="37" t="s">
        <v>3137</v>
      </c>
    </row>
    <row r="296" spans="1:16" ht="12.75">
      <c r="A296" s="26" t="s">
        <v>59</v>
      </c>
      <c s="31" t="s">
        <v>137</v>
      </c>
      <c s="31" t="s">
        <v>3154</v>
      </c>
      <c s="26" t="s">
        <v>62</v>
      </c>
      <c s="32" t="s">
        <v>3155</v>
      </c>
      <c s="33" t="s">
        <v>81</v>
      </c>
      <c s="34">
        <v>1</v>
      </c>
      <c s="35">
        <v>0</v>
      </c>
      <c s="35">
        <f>ROUND(ROUND(H296,2)*ROUND(G296,3),2)</f>
      </c>
      <c r="O296">
        <f>(I296*21)/100</f>
      </c>
      <c t="s">
        <v>33</v>
      </c>
    </row>
    <row r="297" spans="1:5" ht="12.75">
      <c r="A297" s="36" t="s">
        <v>65</v>
      </c>
      <c r="E297" s="37" t="s">
        <v>3156</v>
      </c>
    </row>
    <row r="298" spans="1:5" ht="25.5">
      <c r="A298" s="38" t="s">
        <v>66</v>
      </c>
      <c r="E298" s="39" t="s">
        <v>3157</v>
      </c>
    </row>
    <row r="299" spans="1:5" ht="25.5">
      <c r="A299" t="s">
        <v>67</v>
      </c>
      <c r="E299" s="37" t="s">
        <v>3137</v>
      </c>
    </row>
    <row r="300" spans="1:16" ht="12.75">
      <c r="A300" s="26" t="s">
        <v>59</v>
      </c>
      <c s="31" t="s">
        <v>140</v>
      </c>
      <c s="31" t="s">
        <v>3158</v>
      </c>
      <c s="26" t="s">
        <v>62</v>
      </c>
      <c s="32" t="s">
        <v>3159</v>
      </c>
      <c s="33" t="s">
        <v>71</v>
      </c>
      <c s="34">
        <v>19.34</v>
      </c>
      <c s="35">
        <v>0</v>
      </c>
      <c s="35">
        <f>ROUND(ROUND(H300,2)*ROUND(G300,3),2)</f>
      </c>
      <c r="O300">
        <f>(I300*21)/100</f>
      </c>
      <c t="s">
        <v>33</v>
      </c>
    </row>
    <row r="301" spans="1:5" ht="12.75">
      <c r="A301" s="36" t="s">
        <v>65</v>
      </c>
      <c r="E301" s="37" t="s">
        <v>3160</v>
      </c>
    </row>
    <row r="302" spans="1:5" ht="114.75">
      <c r="A302" s="38" t="s">
        <v>66</v>
      </c>
      <c r="E302" s="39" t="s">
        <v>3161</v>
      </c>
    </row>
    <row r="303" spans="1:5" ht="25.5">
      <c r="A303" t="s">
        <v>67</v>
      </c>
      <c r="E303" s="37" t="s">
        <v>3162</v>
      </c>
    </row>
    <row r="304" spans="1:16" ht="12.75">
      <c r="A304" s="26" t="s">
        <v>59</v>
      </c>
      <c s="31" t="s">
        <v>152</v>
      </c>
      <c s="31" t="s">
        <v>3163</v>
      </c>
      <c s="26" t="s">
        <v>62</v>
      </c>
      <c s="32" t="s">
        <v>3164</v>
      </c>
      <c s="33" t="s">
        <v>934</v>
      </c>
      <c s="34">
        <v>1</v>
      </c>
      <c s="35">
        <v>0</v>
      </c>
      <c s="35">
        <f>ROUND(ROUND(H304,2)*ROUND(G304,3),2)</f>
      </c>
      <c r="O304">
        <f>(I304*21)/100</f>
      </c>
      <c t="s">
        <v>33</v>
      </c>
    </row>
    <row r="305" spans="1:5" ht="38.25">
      <c r="A305" s="36" t="s">
        <v>65</v>
      </c>
      <c r="E305" s="37" t="s">
        <v>3165</v>
      </c>
    </row>
    <row r="306" spans="1:5" ht="12.75">
      <c r="A306" s="38" t="s">
        <v>66</v>
      </c>
      <c r="E306" s="39" t="s">
        <v>1504</v>
      </c>
    </row>
    <row r="307" spans="1:5" ht="12.75">
      <c r="A307" t="s">
        <v>67</v>
      </c>
      <c r="E307" s="37" t="s">
        <v>62</v>
      </c>
    </row>
    <row r="308" spans="1:16" ht="12.75">
      <c r="A308" s="26" t="s">
        <v>59</v>
      </c>
      <c s="31" t="s">
        <v>614</v>
      </c>
      <c s="31" t="s">
        <v>3166</v>
      </c>
      <c s="26" t="s">
        <v>62</v>
      </c>
      <c s="32" t="s">
        <v>3167</v>
      </c>
      <c s="33" t="s">
        <v>81</v>
      </c>
      <c s="34">
        <v>13</v>
      </c>
      <c s="35">
        <v>0</v>
      </c>
      <c s="35">
        <f>ROUND(ROUND(H308,2)*ROUND(G308,3),2)</f>
      </c>
      <c r="O308">
        <f>(I308*21)/100</f>
      </c>
      <c t="s">
        <v>33</v>
      </c>
    </row>
    <row r="309" spans="1:5" ht="89.25">
      <c r="A309" s="36" t="s">
        <v>65</v>
      </c>
      <c r="E309" s="37" t="s">
        <v>3168</v>
      </c>
    </row>
    <row r="310" spans="1:5" ht="25.5">
      <c r="A310" s="38" t="s">
        <v>66</v>
      </c>
      <c r="E310" s="39" t="s">
        <v>3169</v>
      </c>
    </row>
    <row r="311" spans="1:5" ht="12.75">
      <c r="A311" t="s">
        <v>67</v>
      </c>
      <c r="E311" s="37" t="s">
        <v>62</v>
      </c>
    </row>
    <row r="312" spans="1:18" ht="12.75" customHeight="1">
      <c r="A312" s="6" t="s">
        <v>56</v>
      </c>
      <c s="6"/>
      <c s="41" t="s">
        <v>2886</v>
      </c>
      <c s="6"/>
      <c s="29" t="s">
        <v>2887</v>
      </c>
      <c s="6"/>
      <c s="6"/>
      <c s="6"/>
      <c s="42">
        <f>0+Q312</f>
      </c>
      <c r="O312">
        <f>0+R312</f>
      </c>
      <c r="Q312">
        <f>0+I313+I317+I321</f>
      </c>
      <c>
        <f>0+O313+O317+O321</f>
      </c>
    </row>
    <row r="313" spans="1:16" ht="12.75">
      <c r="A313" s="26" t="s">
        <v>59</v>
      </c>
      <c s="31" t="s">
        <v>143</v>
      </c>
      <c s="31" t="s">
        <v>3170</v>
      </c>
      <c s="26" t="s">
        <v>62</v>
      </c>
      <c s="32" t="s">
        <v>3171</v>
      </c>
      <c s="33" t="s">
        <v>971</v>
      </c>
      <c s="34">
        <v>1.028</v>
      </c>
      <c s="35">
        <v>0</v>
      </c>
      <c s="35">
        <f>ROUND(ROUND(H313,2)*ROUND(G313,3),2)</f>
      </c>
      <c r="O313">
        <f>(I313*21)/100</f>
      </c>
      <c t="s">
        <v>33</v>
      </c>
    </row>
    <row r="314" spans="1:5" ht="25.5">
      <c r="A314" s="36" t="s">
        <v>65</v>
      </c>
      <c r="E314" s="37" t="s">
        <v>3172</v>
      </c>
    </row>
    <row r="315" spans="1:5" ht="165.75">
      <c r="A315" s="38" t="s">
        <v>66</v>
      </c>
      <c r="E315" s="39" t="s">
        <v>3173</v>
      </c>
    </row>
    <row r="316" spans="1:5" ht="76.5">
      <c r="A316" t="s">
        <v>67</v>
      </c>
      <c r="E316" s="37" t="s">
        <v>3174</v>
      </c>
    </row>
    <row r="317" spans="1:16" ht="38.25">
      <c r="A317" s="26" t="s">
        <v>59</v>
      </c>
      <c s="31" t="s">
        <v>496</v>
      </c>
      <c s="31" t="s">
        <v>1681</v>
      </c>
      <c s="26" t="s">
        <v>62</v>
      </c>
      <c s="32" t="s">
        <v>2890</v>
      </c>
      <c s="33" t="s">
        <v>971</v>
      </c>
      <c s="34">
        <v>54.504</v>
      </c>
      <c s="35">
        <v>0</v>
      </c>
      <c s="35">
        <f>ROUND(ROUND(H317,2)*ROUND(G317,3),2)</f>
      </c>
      <c r="O317">
        <f>(I317*21)/100</f>
      </c>
      <c t="s">
        <v>33</v>
      </c>
    </row>
    <row r="318" spans="1:5" ht="38.25">
      <c r="A318" s="36" t="s">
        <v>65</v>
      </c>
      <c r="E318" s="37" t="s">
        <v>2890</v>
      </c>
    </row>
    <row r="319" spans="1:5" ht="63.75">
      <c r="A319" s="38" t="s">
        <v>66</v>
      </c>
      <c r="E319" s="39" t="s">
        <v>3175</v>
      </c>
    </row>
    <row r="320" spans="1:5" ht="102">
      <c r="A320" t="s">
        <v>67</v>
      </c>
      <c r="E320" s="37" t="s">
        <v>1362</v>
      </c>
    </row>
    <row r="321" spans="1:16" ht="25.5">
      <c r="A321" s="26" t="s">
        <v>59</v>
      </c>
      <c s="31" t="s">
        <v>497</v>
      </c>
      <c s="31" t="s">
        <v>2897</v>
      </c>
      <c s="26" t="s">
        <v>62</v>
      </c>
      <c s="32" t="s">
        <v>2898</v>
      </c>
      <c s="33" t="s">
        <v>971</v>
      </c>
      <c s="34">
        <v>3.228</v>
      </c>
      <c s="35">
        <v>0</v>
      </c>
      <c s="35">
        <f>ROUND(ROUND(H321,2)*ROUND(G321,3),2)</f>
      </c>
      <c r="O321">
        <f>(I321*21)/100</f>
      </c>
      <c t="s">
        <v>33</v>
      </c>
    </row>
    <row r="322" spans="1:5" ht="25.5">
      <c r="A322" s="36" t="s">
        <v>65</v>
      </c>
      <c r="E322" s="37" t="s">
        <v>2898</v>
      </c>
    </row>
    <row r="323" spans="1:5" ht="25.5">
      <c r="A323" s="38" t="s">
        <v>66</v>
      </c>
      <c r="E323" s="39" t="s">
        <v>3176</v>
      </c>
    </row>
    <row r="324" spans="1:5" ht="102">
      <c r="A324" t="s">
        <v>67</v>
      </c>
      <c r="E324" s="37" t="s">
        <v>1362</v>
      </c>
    </row>
    <row r="325" spans="1:18" ht="12.75" customHeight="1">
      <c r="A325" s="6" t="s">
        <v>56</v>
      </c>
      <c s="6"/>
      <c s="41" t="s">
        <v>1454</v>
      </c>
      <c s="6"/>
      <c s="29" t="s">
        <v>1455</v>
      </c>
      <c s="6"/>
      <c s="6"/>
      <c s="6"/>
      <c s="42">
        <f>0+Q325</f>
      </c>
      <c r="O325">
        <f>0+R325</f>
      </c>
      <c r="Q325">
        <f>0+I326</f>
      </c>
      <c>
        <f>0+O326</f>
      </c>
    </row>
    <row r="326" spans="1:16" ht="12.75">
      <c r="A326" s="26" t="s">
        <v>59</v>
      </c>
      <c s="31" t="s">
        <v>146</v>
      </c>
      <c s="31" t="s">
        <v>3177</v>
      </c>
      <c s="26" t="s">
        <v>62</v>
      </c>
      <c s="32" t="s">
        <v>3178</v>
      </c>
      <c s="33" t="s">
        <v>971</v>
      </c>
      <c s="34">
        <v>626.193</v>
      </c>
      <c s="35">
        <v>0</v>
      </c>
      <c s="35">
        <f>ROUND(ROUND(H326,2)*ROUND(G326,3),2)</f>
      </c>
      <c r="O326">
        <f>(I326*21)/100</f>
      </c>
      <c t="s">
        <v>33</v>
      </c>
    </row>
    <row r="327" spans="1:5" ht="38.25">
      <c r="A327" s="36" t="s">
        <v>65</v>
      </c>
      <c r="E327" s="37" t="s">
        <v>3179</v>
      </c>
    </row>
    <row r="328" spans="1:5" ht="12.75">
      <c r="A328" s="38" t="s">
        <v>66</v>
      </c>
      <c r="E328" s="39" t="s">
        <v>62</v>
      </c>
    </row>
    <row r="329" spans="1:5" ht="25.5">
      <c r="A329" t="s">
        <v>67</v>
      </c>
      <c r="E329" s="37" t="s">
        <v>3180</v>
      </c>
    </row>
    <row r="330" spans="1:18" ht="12.75" customHeight="1">
      <c r="A330" s="6" t="s">
        <v>56</v>
      </c>
      <c s="6"/>
      <c s="41" t="s">
        <v>3181</v>
      </c>
      <c s="6"/>
      <c s="29" t="s">
        <v>3182</v>
      </c>
      <c s="6"/>
      <c s="6"/>
      <c s="6"/>
      <c s="42">
        <f>0+Q330</f>
      </c>
      <c r="O330">
        <f>0+R330</f>
      </c>
      <c r="Q330">
        <f>0+I331</f>
      </c>
      <c>
        <f>0+O331</f>
      </c>
    </row>
    <row r="331" spans="1:16" ht="12.75">
      <c r="A331" s="26" t="s">
        <v>59</v>
      </c>
      <c s="31" t="s">
        <v>39</v>
      </c>
      <c s="31" t="s">
        <v>3183</v>
      </c>
      <c s="26" t="s">
        <v>62</v>
      </c>
      <c s="32" t="s">
        <v>3184</v>
      </c>
      <c s="33" t="s">
        <v>71</v>
      </c>
      <c s="34">
        <v>305</v>
      </c>
      <c s="35">
        <v>0</v>
      </c>
      <c s="35">
        <f>ROUND(ROUND(H331,2)*ROUND(G331,3),2)</f>
      </c>
      <c r="O331">
        <f>(I331*21)/100</f>
      </c>
      <c t="s">
        <v>33</v>
      </c>
    </row>
    <row r="332" spans="1:5" ht="12.75">
      <c r="A332" s="36" t="s">
        <v>65</v>
      </c>
      <c r="E332" s="37" t="s">
        <v>3184</v>
      </c>
    </row>
    <row r="333" spans="1:5" ht="63.75">
      <c r="A333" s="38" t="s">
        <v>66</v>
      </c>
      <c r="E333" s="39" t="s">
        <v>3185</v>
      </c>
    </row>
    <row r="334" spans="1:5" ht="12.75">
      <c r="A334" t="s">
        <v>67</v>
      </c>
      <c r="E334" s="37" t="s">
        <v>62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2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0+O11+O28+O49+O82+O99+O136+O149+O154+O171+O184+O197</f>
      </c>
      <c t="s">
        <v>32</v>
      </c>
    </row>
    <row r="3" spans="1:16" ht="15" customHeight="1">
      <c r="A3" t="s">
        <v>12</v>
      </c>
      <c s="12" t="s">
        <v>14</v>
      </c>
      <c s="13" t="s">
        <v>15</v>
      </c>
      <c s="1"/>
      <c s="14" t="s">
        <v>16</v>
      </c>
      <c s="1"/>
      <c s="9"/>
      <c s="8" t="s">
        <v>3186</v>
      </c>
      <c s="43">
        <f>0+I11+I28+I49+I82+I99+I136+I149+I154+I171+I184+I197</f>
      </c>
      <c r="O3" t="s">
        <v>29</v>
      </c>
      <c t="s">
        <v>33</v>
      </c>
    </row>
    <row r="4" spans="1:16" ht="15" customHeight="1">
      <c r="A4" t="s">
        <v>17</v>
      </c>
      <c s="12" t="s">
        <v>18</v>
      </c>
      <c s="13" t="s">
        <v>1315</v>
      </c>
      <c s="1"/>
      <c s="14" t="s">
        <v>1316</v>
      </c>
      <c s="1"/>
      <c s="1"/>
      <c s="11"/>
      <c s="11"/>
      <c r="O4" t="s">
        <v>30</v>
      </c>
      <c t="s">
        <v>33</v>
      </c>
    </row>
    <row r="5" spans="1:16" ht="12.75" customHeight="1">
      <c r="A5" t="s">
        <v>21</v>
      </c>
      <c s="12" t="s">
        <v>18</v>
      </c>
      <c s="13" t="s">
        <v>1774</v>
      </c>
      <c s="1"/>
      <c s="14" t="s">
        <v>1775</v>
      </c>
      <c s="1"/>
      <c s="1"/>
      <c s="1"/>
      <c s="1"/>
      <c r="O5" t="s">
        <v>31</v>
      </c>
      <c t="s">
        <v>33</v>
      </c>
    </row>
    <row r="6" spans="1:9" ht="12.75" customHeight="1">
      <c r="A6" t="s">
        <v>24</v>
      </c>
      <c s="12" t="s">
        <v>18</v>
      </c>
      <c s="13" t="s">
        <v>2902</v>
      </c>
      <c s="1"/>
      <c s="14" t="s">
        <v>2903</v>
      </c>
      <c s="1"/>
      <c s="1"/>
      <c s="1"/>
      <c s="1"/>
    </row>
    <row r="7" spans="1:9" ht="12.75" customHeight="1">
      <c r="A7" t="s">
        <v>27</v>
      </c>
      <c s="16" t="s">
        <v>28</v>
      </c>
      <c s="17" t="s">
        <v>3186</v>
      </c>
      <c s="6"/>
      <c s="18" t="s">
        <v>3187</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39</v>
      </c>
      <c s="27"/>
      <c s="29" t="s">
        <v>1326</v>
      </c>
      <c s="27"/>
      <c s="27"/>
      <c s="27"/>
      <c s="30">
        <f>0+Q11</f>
      </c>
      <c r="O11">
        <f>0+R11</f>
      </c>
      <c r="Q11">
        <f>0+I12+I16+I20+I24</f>
      </c>
      <c>
        <f>0+O12+O16+O20+O24</f>
      </c>
    </row>
    <row r="12" spans="1:16" ht="12.75">
      <c r="A12" s="26" t="s">
        <v>59</v>
      </c>
      <c s="31" t="s">
        <v>33</v>
      </c>
      <c s="31" t="s">
        <v>3189</v>
      </c>
      <c s="26" t="s">
        <v>62</v>
      </c>
      <c s="32" t="s">
        <v>3190</v>
      </c>
      <c s="33" t="s">
        <v>225</v>
      </c>
      <c s="34">
        <v>110</v>
      </c>
      <c s="35">
        <v>0</v>
      </c>
      <c s="35">
        <f>ROUND(ROUND(H12,2)*ROUND(G12,3),2)</f>
      </c>
      <c r="O12">
        <f>(I12*21)/100</f>
      </c>
      <c t="s">
        <v>33</v>
      </c>
    </row>
    <row r="13" spans="1:5" ht="12.75">
      <c r="A13" s="36" t="s">
        <v>65</v>
      </c>
      <c r="E13" s="37" t="s">
        <v>3191</v>
      </c>
    </row>
    <row r="14" spans="1:5" ht="25.5">
      <c r="A14" s="38" t="s">
        <v>66</v>
      </c>
      <c r="E14" s="39" t="s">
        <v>3192</v>
      </c>
    </row>
    <row r="15" spans="1:5" ht="63.75">
      <c r="A15" t="s">
        <v>67</v>
      </c>
      <c r="E15" s="37" t="s">
        <v>3193</v>
      </c>
    </row>
    <row r="16" spans="1:16" ht="25.5">
      <c r="A16" s="26" t="s">
        <v>59</v>
      </c>
      <c s="31" t="s">
        <v>32</v>
      </c>
      <c s="31" t="s">
        <v>3194</v>
      </c>
      <c s="26" t="s">
        <v>62</v>
      </c>
      <c s="32" t="s">
        <v>3195</v>
      </c>
      <c s="33" t="s">
        <v>216</v>
      </c>
      <c s="34">
        <v>173.808</v>
      </c>
      <c s="35">
        <v>0</v>
      </c>
      <c s="35">
        <f>ROUND(ROUND(H16,2)*ROUND(G16,3),2)</f>
      </c>
      <c r="O16">
        <f>(I16*21)/100</f>
      </c>
      <c t="s">
        <v>33</v>
      </c>
    </row>
    <row r="17" spans="1:5" ht="25.5">
      <c r="A17" s="36" t="s">
        <v>65</v>
      </c>
      <c r="E17" s="37" t="s">
        <v>3196</v>
      </c>
    </row>
    <row r="18" spans="1:5" ht="76.5">
      <c r="A18" s="38" t="s">
        <v>66</v>
      </c>
      <c r="E18" s="39" t="s">
        <v>3197</v>
      </c>
    </row>
    <row r="19" spans="1:5" ht="51">
      <c r="A19" t="s">
        <v>67</v>
      </c>
      <c r="E19" s="37" t="s">
        <v>1536</v>
      </c>
    </row>
    <row r="20" spans="1:16" ht="12.75">
      <c r="A20" s="26" t="s">
        <v>59</v>
      </c>
      <c s="31" t="s">
        <v>45</v>
      </c>
      <c s="31" t="s">
        <v>1346</v>
      </c>
      <c s="26" t="s">
        <v>62</v>
      </c>
      <c s="32" t="s">
        <v>1347</v>
      </c>
      <c s="33" t="s">
        <v>216</v>
      </c>
      <c s="34">
        <v>173.808</v>
      </c>
      <c s="35">
        <v>0</v>
      </c>
      <c s="35">
        <f>ROUND(ROUND(H20,2)*ROUND(G20,3),2)</f>
      </c>
      <c r="O20">
        <f>(I20*21)/100</f>
      </c>
      <c t="s">
        <v>33</v>
      </c>
    </row>
    <row r="21" spans="1:5" ht="25.5">
      <c r="A21" s="36" t="s">
        <v>65</v>
      </c>
      <c r="E21" s="37" t="s">
        <v>1348</v>
      </c>
    </row>
    <row r="22" spans="1:5" ht="25.5">
      <c r="A22" s="38" t="s">
        <v>66</v>
      </c>
      <c r="E22" s="39" t="s">
        <v>3198</v>
      </c>
    </row>
    <row r="23" spans="1:5" ht="216.75">
      <c r="A23" t="s">
        <v>67</v>
      </c>
      <c r="E23" s="37" t="s">
        <v>1350</v>
      </c>
    </row>
    <row r="24" spans="1:16" ht="12.75">
      <c r="A24" s="26" t="s">
        <v>59</v>
      </c>
      <c s="31" t="s">
        <v>47</v>
      </c>
      <c s="31" t="s">
        <v>1538</v>
      </c>
      <c s="26" t="s">
        <v>62</v>
      </c>
      <c s="32" t="s">
        <v>1539</v>
      </c>
      <c s="33" t="s">
        <v>225</v>
      </c>
      <c s="34">
        <v>110</v>
      </c>
      <c s="35">
        <v>0</v>
      </c>
      <c s="35">
        <f>ROUND(ROUND(H24,2)*ROUND(G24,3),2)</f>
      </c>
      <c r="O24">
        <f>(I24*21)/100</f>
      </c>
      <c t="s">
        <v>33</v>
      </c>
    </row>
    <row r="25" spans="1:5" ht="25.5">
      <c r="A25" s="36" t="s">
        <v>65</v>
      </c>
      <c r="E25" s="37" t="s">
        <v>1540</v>
      </c>
    </row>
    <row r="26" spans="1:5" ht="25.5">
      <c r="A26" s="38" t="s">
        <v>66</v>
      </c>
      <c r="E26" s="39" t="s">
        <v>3199</v>
      </c>
    </row>
    <row r="27" spans="1:5" ht="38.25">
      <c r="A27" t="s">
        <v>67</v>
      </c>
      <c r="E27" s="37" t="s">
        <v>1542</v>
      </c>
    </row>
    <row r="28" spans="1:18" ht="12.75" customHeight="1">
      <c r="A28" s="6" t="s">
        <v>56</v>
      </c>
      <c s="6"/>
      <c s="41" t="s">
        <v>32</v>
      </c>
      <c s="6"/>
      <c s="29" t="s">
        <v>1966</v>
      </c>
      <c s="6"/>
      <c s="6"/>
      <c s="6"/>
      <c s="42">
        <f>0+Q28</f>
      </c>
      <c r="O28">
        <f>0+R28</f>
      </c>
      <c r="Q28">
        <f>0+I29+I33+I37+I41+I45</f>
      </c>
      <c>
        <f>0+O29+O33+O37+O41+O45</f>
      </c>
    </row>
    <row r="29" spans="1:16" ht="12.75">
      <c r="A29" s="26" t="s">
        <v>59</v>
      </c>
      <c s="31" t="s">
        <v>43</v>
      </c>
      <c s="31" t="s">
        <v>2850</v>
      </c>
      <c s="26" t="s">
        <v>62</v>
      </c>
      <c s="32" t="s">
        <v>2851</v>
      </c>
      <c s="33" t="s">
        <v>216</v>
      </c>
      <c s="34">
        <v>3.444</v>
      </c>
      <c s="35">
        <v>0</v>
      </c>
      <c s="35">
        <f>ROUND(ROUND(H29,2)*ROUND(G29,3),2)</f>
      </c>
      <c r="O29">
        <f>(I29*21)/100</f>
      </c>
      <c t="s">
        <v>33</v>
      </c>
    </row>
    <row r="30" spans="1:5" ht="38.25">
      <c r="A30" s="36" t="s">
        <v>65</v>
      </c>
      <c r="E30" s="37" t="s">
        <v>2852</v>
      </c>
    </row>
    <row r="31" spans="1:5" ht="25.5">
      <c r="A31" s="38" t="s">
        <v>66</v>
      </c>
      <c r="E31" s="39" t="s">
        <v>3200</v>
      </c>
    </row>
    <row r="32" spans="1:5" ht="153">
      <c r="A32" t="s">
        <v>67</v>
      </c>
      <c r="E32" s="37" t="s">
        <v>2854</v>
      </c>
    </row>
    <row r="33" spans="1:16" ht="12.75">
      <c r="A33" s="26" t="s">
        <v>59</v>
      </c>
      <c s="31" t="s">
        <v>226</v>
      </c>
      <c s="31" t="s">
        <v>3201</v>
      </c>
      <c s="26" t="s">
        <v>62</v>
      </c>
      <c s="32" t="s">
        <v>3202</v>
      </c>
      <c s="33" t="s">
        <v>225</v>
      </c>
      <c s="34">
        <v>13.312</v>
      </c>
      <c s="35">
        <v>0</v>
      </c>
      <c s="35">
        <f>ROUND(ROUND(H33,2)*ROUND(G33,3),2)</f>
      </c>
      <c r="O33">
        <f>(I33*21)/100</f>
      </c>
      <c t="s">
        <v>33</v>
      </c>
    </row>
    <row r="34" spans="1:5" ht="12.75">
      <c r="A34" s="36" t="s">
        <v>65</v>
      </c>
      <c r="E34" s="37" t="s">
        <v>3203</v>
      </c>
    </row>
    <row r="35" spans="1:5" ht="25.5">
      <c r="A35" s="38" t="s">
        <v>66</v>
      </c>
      <c r="E35" s="39" t="s">
        <v>3204</v>
      </c>
    </row>
    <row r="36" spans="1:5" ht="102">
      <c r="A36" t="s">
        <v>67</v>
      </c>
      <c r="E36" s="37" t="s">
        <v>3205</v>
      </c>
    </row>
    <row r="37" spans="1:16" ht="12.75">
      <c r="A37" s="26" t="s">
        <v>59</v>
      </c>
      <c s="31" t="s">
        <v>50</v>
      </c>
      <c s="31" t="s">
        <v>3206</v>
      </c>
      <c s="26" t="s">
        <v>62</v>
      </c>
      <c s="32" t="s">
        <v>3207</v>
      </c>
      <c s="33" t="s">
        <v>225</v>
      </c>
      <c s="34">
        <v>13.312</v>
      </c>
      <c s="35">
        <v>0</v>
      </c>
      <c s="35">
        <f>ROUND(ROUND(H37,2)*ROUND(G37,3),2)</f>
      </c>
      <c r="O37">
        <f>(I37*21)/100</f>
      </c>
      <c t="s">
        <v>33</v>
      </c>
    </row>
    <row r="38" spans="1:5" ht="25.5">
      <c r="A38" s="36" t="s">
        <v>65</v>
      </c>
      <c r="E38" s="37" t="s">
        <v>3208</v>
      </c>
    </row>
    <row r="39" spans="1:5" ht="25.5">
      <c r="A39" s="38" t="s">
        <v>66</v>
      </c>
      <c r="E39" s="39" t="s">
        <v>3209</v>
      </c>
    </row>
    <row r="40" spans="1:5" ht="102">
      <c r="A40" t="s">
        <v>67</v>
      </c>
      <c r="E40" s="37" t="s">
        <v>3205</v>
      </c>
    </row>
    <row r="41" spans="1:16" ht="12.75">
      <c r="A41" s="26" t="s">
        <v>59</v>
      </c>
      <c s="31" t="s">
        <v>52</v>
      </c>
      <c s="31" t="s">
        <v>2778</v>
      </c>
      <c s="26" t="s">
        <v>62</v>
      </c>
      <c s="32" t="s">
        <v>2779</v>
      </c>
      <c s="33" t="s">
        <v>971</v>
      </c>
      <c s="34">
        <v>0.334</v>
      </c>
      <c s="35">
        <v>0</v>
      </c>
      <c s="35">
        <f>ROUND(ROUND(H41,2)*ROUND(G41,3),2)</f>
      </c>
      <c r="O41">
        <f>(I41*21)/100</f>
      </c>
      <c t="s">
        <v>33</v>
      </c>
    </row>
    <row r="42" spans="1:5" ht="25.5">
      <c r="A42" s="36" t="s">
        <v>65</v>
      </c>
      <c r="E42" s="37" t="s">
        <v>2780</v>
      </c>
    </row>
    <row r="43" spans="1:5" ht="25.5">
      <c r="A43" s="38" t="s">
        <v>66</v>
      </c>
      <c r="E43" s="39" t="s">
        <v>3210</v>
      </c>
    </row>
    <row r="44" spans="1:5" ht="12.75">
      <c r="A44" t="s">
        <v>67</v>
      </c>
      <c r="E44" s="37" t="s">
        <v>62</v>
      </c>
    </row>
    <row r="45" spans="1:16" ht="12.75">
      <c r="A45" s="26" t="s">
        <v>59</v>
      </c>
      <c s="31" t="s">
        <v>231</v>
      </c>
      <c s="31" t="s">
        <v>3211</v>
      </c>
      <c s="26" t="s">
        <v>62</v>
      </c>
      <c s="32" t="s">
        <v>3212</v>
      </c>
      <c s="33" t="s">
        <v>216</v>
      </c>
      <c s="34">
        <v>2.227</v>
      </c>
      <c s="35">
        <v>0</v>
      </c>
      <c s="35">
        <f>ROUND(ROUND(H45,2)*ROUND(G45,3),2)</f>
      </c>
      <c r="O45">
        <f>(I45*21)/100</f>
      </c>
      <c t="s">
        <v>33</v>
      </c>
    </row>
    <row r="46" spans="1:5" ht="25.5">
      <c r="A46" s="36" t="s">
        <v>65</v>
      </c>
      <c r="E46" s="37" t="s">
        <v>3213</v>
      </c>
    </row>
    <row r="47" spans="1:5" ht="25.5">
      <c r="A47" s="38" t="s">
        <v>66</v>
      </c>
      <c r="E47" s="39" t="s">
        <v>3214</v>
      </c>
    </row>
    <row r="48" spans="1:5" ht="127.5">
      <c r="A48" t="s">
        <v>67</v>
      </c>
      <c r="E48" s="37" t="s">
        <v>3215</v>
      </c>
    </row>
    <row r="49" spans="1:18" ht="12.75" customHeight="1">
      <c r="A49" s="6" t="s">
        <v>56</v>
      </c>
      <c s="6"/>
      <c s="41" t="s">
        <v>43</v>
      </c>
      <c s="6"/>
      <c s="29" t="s">
        <v>1375</v>
      </c>
      <c s="6"/>
      <c s="6"/>
      <c s="6"/>
      <c s="42">
        <f>0+Q49</f>
      </c>
      <c r="O49">
        <f>0+R49</f>
      </c>
      <c r="Q49">
        <f>0+I50+I54+I58+I62+I66+I70+I74+I78</f>
      </c>
      <c>
        <f>0+O50+O54+O58+O62+O66+O70+O74+O78</f>
      </c>
    </row>
    <row r="50" spans="1:16" ht="12.75">
      <c r="A50" s="26" t="s">
        <v>59</v>
      </c>
      <c s="31" t="s">
        <v>234</v>
      </c>
      <c s="31" t="s">
        <v>3216</v>
      </c>
      <c s="26" t="s">
        <v>62</v>
      </c>
      <c s="32" t="s">
        <v>3217</v>
      </c>
      <c s="33" t="s">
        <v>216</v>
      </c>
      <c s="34">
        <v>9.203</v>
      </c>
      <c s="35">
        <v>0</v>
      </c>
      <c s="35">
        <f>ROUND(ROUND(H50,2)*ROUND(G50,3),2)</f>
      </c>
      <c r="O50">
        <f>(I50*21)/100</f>
      </c>
      <c t="s">
        <v>33</v>
      </c>
    </row>
    <row r="51" spans="1:5" ht="38.25">
      <c r="A51" s="36" t="s">
        <v>65</v>
      </c>
      <c r="E51" s="37" t="s">
        <v>3218</v>
      </c>
    </row>
    <row r="52" spans="1:5" ht="76.5">
      <c r="A52" s="38" t="s">
        <v>66</v>
      </c>
      <c r="E52" s="39" t="s">
        <v>3219</v>
      </c>
    </row>
    <row r="53" spans="1:5" ht="38.25">
      <c r="A53" t="s">
        <v>67</v>
      </c>
      <c r="E53" s="37" t="s">
        <v>3220</v>
      </c>
    </row>
    <row r="54" spans="1:16" ht="12.75">
      <c r="A54" s="26" t="s">
        <v>59</v>
      </c>
      <c s="31" t="s">
        <v>237</v>
      </c>
      <c s="31" t="s">
        <v>3221</v>
      </c>
      <c s="26" t="s">
        <v>62</v>
      </c>
      <c s="32" t="s">
        <v>3222</v>
      </c>
      <c s="33" t="s">
        <v>225</v>
      </c>
      <c s="34">
        <v>14.24</v>
      </c>
      <c s="35">
        <v>0</v>
      </c>
      <c s="35">
        <f>ROUND(ROUND(H54,2)*ROUND(G54,3),2)</f>
      </c>
      <c r="O54">
        <f>(I54*21)/100</f>
      </c>
      <c t="s">
        <v>33</v>
      </c>
    </row>
    <row r="55" spans="1:5" ht="25.5">
      <c r="A55" s="36" t="s">
        <v>65</v>
      </c>
      <c r="E55" s="37" t="s">
        <v>3223</v>
      </c>
    </row>
    <row r="56" spans="1:5" ht="89.25">
      <c r="A56" s="38" t="s">
        <v>66</v>
      </c>
      <c r="E56" s="39" t="s">
        <v>3224</v>
      </c>
    </row>
    <row r="57" spans="1:5" ht="216.75">
      <c r="A57" t="s">
        <v>67</v>
      </c>
      <c r="E57" s="37" t="s">
        <v>3225</v>
      </c>
    </row>
    <row r="58" spans="1:16" ht="12.75">
      <c r="A58" s="26" t="s">
        <v>59</v>
      </c>
      <c s="31" t="s">
        <v>240</v>
      </c>
      <c s="31" t="s">
        <v>3226</v>
      </c>
      <c s="26" t="s">
        <v>62</v>
      </c>
      <c s="32" t="s">
        <v>3227</v>
      </c>
      <c s="33" t="s">
        <v>225</v>
      </c>
      <c s="34">
        <v>14.24</v>
      </c>
      <c s="35">
        <v>0</v>
      </c>
      <c s="35">
        <f>ROUND(ROUND(H58,2)*ROUND(G58,3),2)</f>
      </c>
      <c r="O58">
        <f>(I58*21)/100</f>
      </c>
      <c t="s">
        <v>33</v>
      </c>
    </row>
    <row r="59" spans="1:5" ht="25.5">
      <c r="A59" s="36" t="s">
        <v>65</v>
      </c>
      <c r="E59" s="37" t="s">
        <v>3228</v>
      </c>
    </row>
    <row r="60" spans="1:5" ht="89.25">
      <c r="A60" s="38" t="s">
        <v>66</v>
      </c>
      <c r="E60" s="39" t="s">
        <v>3224</v>
      </c>
    </row>
    <row r="61" spans="1:5" ht="216.75">
      <c r="A61" t="s">
        <v>67</v>
      </c>
      <c r="E61" s="37" t="s">
        <v>3225</v>
      </c>
    </row>
    <row r="62" spans="1:16" ht="12.75">
      <c r="A62" s="26" t="s">
        <v>59</v>
      </c>
      <c s="31" t="s">
        <v>243</v>
      </c>
      <c s="31" t="s">
        <v>3229</v>
      </c>
      <c s="26" t="s">
        <v>62</v>
      </c>
      <c s="32" t="s">
        <v>3230</v>
      </c>
      <c s="33" t="s">
        <v>225</v>
      </c>
      <c s="34">
        <v>14.24</v>
      </c>
      <c s="35">
        <v>0</v>
      </c>
      <c s="35">
        <f>ROUND(ROUND(H62,2)*ROUND(G62,3),2)</f>
      </c>
      <c r="O62">
        <f>(I62*21)/100</f>
      </c>
      <c t="s">
        <v>33</v>
      </c>
    </row>
    <row r="63" spans="1:5" ht="25.5">
      <c r="A63" s="36" t="s">
        <v>65</v>
      </c>
      <c r="E63" s="37" t="s">
        <v>3231</v>
      </c>
    </row>
    <row r="64" spans="1:5" ht="38.25">
      <c r="A64" s="38" t="s">
        <v>66</v>
      </c>
      <c r="E64" s="39" t="s">
        <v>3232</v>
      </c>
    </row>
    <row r="65" spans="1:5" ht="12.75">
      <c r="A65" t="s">
        <v>67</v>
      </c>
      <c r="E65" s="37" t="s">
        <v>3233</v>
      </c>
    </row>
    <row r="66" spans="1:16" ht="12.75">
      <c r="A66" s="26" t="s">
        <v>59</v>
      </c>
      <c s="31" t="s">
        <v>246</v>
      </c>
      <c s="31" t="s">
        <v>3234</v>
      </c>
      <c s="26" t="s">
        <v>62</v>
      </c>
      <c s="32" t="s">
        <v>3235</v>
      </c>
      <c s="33" t="s">
        <v>225</v>
      </c>
      <c s="34">
        <v>14.24</v>
      </c>
      <c s="35">
        <v>0</v>
      </c>
      <c s="35">
        <f>ROUND(ROUND(H66,2)*ROUND(G66,3),2)</f>
      </c>
      <c r="O66">
        <f>(I66*21)/100</f>
      </c>
      <c t="s">
        <v>33</v>
      </c>
    </row>
    <row r="67" spans="1:5" ht="25.5">
      <c r="A67" s="36" t="s">
        <v>65</v>
      </c>
      <c r="E67" s="37" t="s">
        <v>3236</v>
      </c>
    </row>
    <row r="68" spans="1:5" ht="25.5">
      <c r="A68" s="38" t="s">
        <v>66</v>
      </c>
      <c r="E68" s="39" t="s">
        <v>3237</v>
      </c>
    </row>
    <row r="69" spans="1:5" ht="12.75">
      <c r="A69" t="s">
        <v>67</v>
      </c>
      <c r="E69" s="37" t="s">
        <v>3233</v>
      </c>
    </row>
    <row r="70" spans="1:16" ht="12.75">
      <c r="A70" s="26" t="s">
        <v>59</v>
      </c>
      <c s="31" t="s">
        <v>60</v>
      </c>
      <c s="31" t="s">
        <v>3238</v>
      </c>
      <c s="26" t="s">
        <v>62</v>
      </c>
      <c s="32" t="s">
        <v>3239</v>
      </c>
      <c s="33" t="s">
        <v>971</v>
      </c>
      <c s="34">
        <v>1.38</v>
      </c>
      <c s="35">
        <v>0</v>
      </c>
      <c s="35">
        <f>ROUND(ROUND(H70,2)*ROUND(G70,3),2)</f>
      </c>
      <c r="O70">
        <f>(I70*21)/100</f>
      </c>
      <c t="s">
        <v>33</v>
      </c>
    </row>
    <row r="71" spans="1:5" ht="51">
      <c r="A71" s="36" t="s">
        <v>65</v>
      </c>
      <c r="E71" s="37" t="s">
        <v>3240</v>
      </c>
    </row>
    <row r="72" spans="1:5" ht="25.5">
      <c r="A72" s="38" t="s">
        <v>66</v>
      </c>
      <c r="E72" s="39" t="s">
        <v>3241</v>
      </c>
    </row>
    <row r="73" spans="1:5" ht="12.75">
      <c r="A73" t="s">
        <v>67</v>
      </c>
      <c r="E73" s="37" t="s">
        <v>62</v>
      </c>
    </row>
    <row r="74" spans="1:16" ht="12.75">
      <c r="A74" s="26" t="s">
        <v>59</v>
      </c>
      <c s="31" t="s">
        <v>68</v>
      </c>
      <c s="31" t="s">
        <v>3242</v>
      </c>
      <c s="26" t="s">
        <v>62</v>
      </c>
      <c s="32" t="s">
        <v>3243</v>
      </c>
      <c s="33" t="s">
        <v>81</v>
      </c>
      <c s="34">
        <v>1</v>
      </c>
      <c s="35">
        <v>0</v>
      </c>
      <c s="35">
        <f>ROUND(ROUND(H74,2)*ROUND(G74,3),2)</f>
      </c>
      <c r="O74">
        <f>(I74*21)/100</f>
      </c>
      <c t="s">
        <v>33</v>
      </c>
    </row>
    <row r="75" spans="1:5" ht="25.5">
      <c r="A75" s="36" t="s">
        <v>65</v>
      </c>
      <c r="E75" s="37" t="s">
        <v>3244</v>
      </c>
    </row>
    <row r="76" spans="1:5" ht="25.5">
      <c r="A76" s="38" t="s">
        <v>66</v>
      </c>
      <c r="E76" s="39" t="s">
        <v>3245</v>
      </c>
    </row>
    <row r="77" spans="1:5" ht="25.5">
      <c r="A77" t="s">
        <v>67</v>
      </c>
      <c r="E77" s="37" t="s">
        <v>3246</v>
      </c>
    </row>
    <row r="78" spans="1:16" ht="12.75">
      <c r="A78" s="26" t="s">
        <v>59</v>
      </c>
      <c s="31" t="s">
        <v>137</v>
      </c>
      <c s="31" t="s">
        <v>3247</v>
      </c>
      <c s="26" t="s">
        <v>62</v>
      </c>
      <c s="32" t="s">
        <v>3248</v>
      </c>
      <c s="33" t="s">
        <v>225</v>
      </c>
      <c s="34">
        <v>18.24</v>
      </c>
      <c s="35">
        <v>0</v>
      </c>
      <c s="35">
        <f>ROUND(ROUND(H78,2)*ROUND(G78,3),2)</f>
      </c>
      <c r="O78">
        <f>(I78*21)/100</f>
      </c>
      <c t="s">
        <v>33</v>
      </c>
    </row>
    <row r="79" spans="1:5" ht="12.75">
      <c r="A79" s="36" t="s">
        <v>65</v>
      </c>
      <c r="E79" s="37" t="s">
        <v>3248</v>
      </c>
    </row>
    <row r="80" spans="1:5" ht="25.5">
      <c r="A80" s="38" t="s">
        <v>66</v>
      </c>
      <c r="E80" s="39" t="s">
        <v>3249</v>
      </c>
    </row>
    <row r="81" spans="1:5" ht="12.75">
      <c r="A81" t="s">
        <v>67</v>
      </c>
      <c r="E81" s="37" t="s">
        <v>62</v>
      </c>
    </row>
    <row r="82" spans="1:18" ht="12.75" customHeight="1">
      <c r="A82" s="6" t="s">
        <v>56</v>
      </c>
      <c s="6"/>
      <c s="41" t="s">
        <v>47</v>
      </c>
      <c s="6"/>
      <c s="29" t="s">
        <v>1979</v>
      </c>
      <c s="6"/>
      <c s="6"/>
      <c s="6"/>
      <c s="42">
        <f>0+Q82</f>
      </c>
      <c r="O82">
        <f>0+R82</f>
      </c>
      <c r="Q82">
        <f>0+I83+I87+I91+I95</f>
      </c>
      <c>
        <f>0+O83+O87+O91+O95</f>
      </c>
    </row>
    <row r="83" spans="1:16" ht="25.5">
      <c r="A83" s="26" t="s">
        <v>59</v>
      </c>
      <c s="31" t="s">
        <v>75</v>
      </c>
      <c s="31" t="s">
        <v>3250</v>
      </c>
      <c s="26" t="s">
        <v>62</v>
      </c>
      <c s="32" t="s">
        <v>3251</v>
      </c>
      <c s="33" t="s">
        <v>216</v>
      </c>
      <c s="34">
        <v>1.8</v>
      </c>
      <c s="35">
        <v>0</v>
      </c>
      <c s="35">
        <f>ROUND(ROUND(H83,2)*ROUND(G83,3),2)</f>
      </c>
      <c r="O83">
        <f>(I83*21)/100</f>
      </c>
      <c t="s">
        <v>33</v>
      </c>
    </row>
    <row r="84" spans="1:5" ht="25.5">
      <c r="A84" s="36" t="s">
        <v>65</v>
      </c>
      <c r="E84" s="37" t="s">
        <v>3252</v>
      </c>
    </row>
    <row r="85" spans="1:5" ht="25.5">
      <c r="A85" s="38" t="s">
        <v>66</v>
      </c>
      <c r="E85" s="39" t="s">
        <v>3253</v>
      </c>
    </row>
    <row r="86" spans="1:5" ht="178.5">
      <c r="A86" t="s">
        <v>67</v>
      </c>
      <c r="E86" s="37" t="s">
        <v>3254</v>
      </c>
    </row>
    <row r="87" spans="1:16" ht="12.75">
      <c r="A87" s="26" t="s">
        <v>59</v>
      </c>
      <c s="31" t="s">
        <v>78</v>
      </c>
      <c s="31" t="s">
        <v>3255</v>
      </c>
      <c s="26" t="s">
        <v>62</v>
      </c>
      <c s="32" t="s">
        <v>3256</v>
      </c>
      <c s="33" t="s">
        <v>216</v>
      </c>
      <c s="34">
        <v>1.8</v>
      </c>
      <c s="35">
        <v>0</v>
      </c>
      <c s="35">
        <f>ROUND(ROUND(H87,2)*ROUND(G87,3),2)</f>
      </c>
      <c r="O87">
        <f>(I87*21)/100</f>
      </c>
      <c t="s">
        <v>33</v>
      </c>
    </row>
    <row r="88" spans="1:5" ht="25.5">
      <c r="A88" s="36" t="s">
        <v>65</v>
      </c>
      <c r="E88" s="37" t="s">
        <v>3257</v>
      </c>
    </row>
    <row r="89" spans="1:5" ht="25.5">
      <c r="A89" s="38" t="s">
        <v>66</v>
      </c>
      <c r="E89" s="39" t="s">
        <v>3258</v>
      </c>
    </row>
    <row r="90" spans="1:5" ht="63.75">
      <c r="A90" t="s">
        <v>67</v>
      </c>
      <c r="E90" s="37" t="s">
        <v>3259</v>
      </c>
    </row>
    <row r="91" spans="1:16" ht="12.75">
      <c r="A91" s="26" t="s">
        <v>59</v>
      </c>
      <c s="31" t="s">
        <v>82</v>
      </c>
      <c s="31" t="s">
        <v>3260</v>
      </c>
      <c s="26" t="s">
        <v>62</v>
      </c>
      <c s="32" t="s">
        <v>3261</v>
      </c>
      <c s="33" t="s">
        <v>225</v>
      </c>
      <c s="34">
        <v>30</v>
      </c>
      <c s="35">
        <v>0</v>
      </c>
      <c s="35">
        <f>ROUND(ROUND(H91,2)*ROUND(G91,3),2)</f>
      </c>
      <c r="O91">
        <f>(I91*21)/100</f>
      </c>
      <c t="s">
        <v>33</v>
      </c>
    </row>
    <row r="92" spans="1:5" ht="25.5">
      <c r="A92" s="36" t="s">
        <v>65</v>
      </c>
      <c r="E92" s="37" t="s">
        <v>3262</v>
      </c>
    </row>
    <row r="93" spans="1:5" ht="25.5">
      <c r="A93" s="38" t="s">
        <v>66</v>
      </c>
      <c r="E93" s="39" t="s">
        <v>3263</v>
      </c>
    </row>
    <row r="94" spans="1:5" ht="51">
      <c r="A94" t="s">
        <v>67</v>
      </c>
      <c r="E94" s="37" t="s">
        <v>3264</v>
      </c>
    </row>
    <row r="95" spans="1:16" ht="12.75">
      <c r="A95" s="26" t="s">
        <v>59</v>
      </c>
      <c s="31" t="s">
        <v>85</v>
      </c>
      <c s="31" t="s">
        <v>3265</v>
      </c>
      <c s="26" t="s">
        <v>62</v>
      </c>
      <c s="32" t="s">
        <v>3266</v>
      </c>
      <c s="33" t="s">
        <v>225</v>
      </c>
      <c s="34">
        <v>30</v>
      </c>
      <c s="35">
        <v>0</v>
      </c>
      <c s="35">
        <f>ROUND(ROUND(H95,2)*ROUND(G95,3),2)</f>
      </c>
      <c r="O95">
        <f>(I95*21)/100</f>
      </c>
      <c t="s">
        <v>33</v>
      </c>
    </row>
    <row r="96" spans="1:5" ht="25.5">
      <c r="A96" s="36" t="s">
        <v>65</v>
      </c>
      <c r="E96" s="37" t="s">
        <v>3267</v>
      </c>
    </row>
    <row r="97" spans="1:5" ht="25.5">
      <c r="A97" s="38" t="s">
        <v>66</v>
      </c>
      <c r="E97" s="39" t="s">
        <v>3268</v>
      </c>
    </row>
    <row r="98" spans="1:5" ht="12.75">
      <c r="A98" t="s">
        <v>67</v>
      </c>
      <c r="E98" s="37" t="s">
        <v>62</v>
      </c>
    </row>
    <row r="99" spans="1:18" ht="12.75" customHeight="1">
      <c r="A99" s="6" t="s">
        <v>56</v>
      </c>
      <c s="6"/>
      <c s="41" t="s">
        <v>1902</v>
      </c>
      <c s="6"/>
      <c s="29" t="s">
        <v>1903</v>
      </c>
      <c s="6"/>
      <c s="6"/>
      <c s="6"/>
      <c s="42">
        <f>0+Q99</f>
      </c>
      <c r="O99">
        <f>0+R99</f>
      </c>
      <c r="Q99">
        <f>0+I100+I104+I108+I112+I116+I120+I124+I128+I132</f>
      </c>
      <c>
        <f>0+O100+O104+O108+O112+O116+O120+O124+O128+O132</f>
      </c>
    </row>
    <row r="100" spans="1:16" ht="12.75">
      <c r="A100" s="26" t="s">
        <v>59</v>
      </c>
      <c s="31" t="s">
        <v>39</v>
      </c>
      <c s="31" t="s">
        <v>1904</v>
      </c>
      <c s="26" t="s">
        <v>62</v>
      </c>
      <c s="32" t="s">
        <v>1905</v>
      </c>
      <c s="33" t="s">
        <v>971</v>
      </c>
      <c s="34">
        <v>0.013</v>
      </c>
      <c s="35">
        <v>0</v>
      </c>
      <c s="35">
        <f>ROUND(ROUND(H100,2)*ROUND(G100,3),2)</f>
      </c>
      <c r="O100">
        <f>(I100*21)/100</f>
      </c>
      <c t="s">
        <v>33</v>
      </c>
    </row>
    <row r="101" spans="1:5" ht="12.75">
      <c r="A101" s="36" t="s">
        <v>65</v>
      </c>
      <c r="E101" s="37" t="s">
        <v>1905</v>
      </c>
    </row>
    <row r="102" spans="1:5" ht="25.5">
      <c r="A102" s="38" t="s">
        <v>66</v>
      </c>
      <c r="E102" s="39" t="s">
        <v>3269</v>
      </c>
    </row>
    <row r="103" spans="1:5" ht="12.75">
      <c r="A103" t="s">
        <v>67</v>
      </c>
      <c r="E103" s="37" t="s">
        <v>62</v>
      </c>
    </row>
    <row r="104" spans="1:16" ht="25.5">
      <c r="A104" s="26" t="s">
        <v>59</v>
      </c>
      <c s="31" t="s">
        <v>72</v>
      </c>
      <c s="31" t="s">
        <v>2795</v>
      </c>
      <c s="26" t="s">
        <v>62</v>
      </c>
      <c s="32" t="s">
        <v>2796</v>
      </c>
      <c s="33" t="s">
        <v>225</v>
      </c>
      <c s="34">
        <v>103.949</v>
      </c>
      <c s="35">
        <v>0</v>
      </c>
      <c s="35">
        <f>ROUND(ROUND(H104,2)*ROUND(G104,3),2)</f>
      </c>
      <c r="O104">
        <f>(I104*21)/100</f>
      </c>
      <c t="s">
        <v>33</v>
      </c>
    </row>
    <row r="105" spans="1:5" ht="25.5">
      <c r="A105" s="36" t="s">
        <v>65</v>
      </c>
      <c r="E105" s="37" t="s">
        <v>2796</v>
      </c>
    </row>
    <row r="106" spans="1:5" ht="38.25">
      <c r="A106" s="38" t="s">
        <v>66</v>
      </c>
      <c r="E106" s="39" t="s">
        <v>3270</v>
      </c>
    </row>
    <row r="107" spans="1:5" ht="12.75">
      <c r="A107" t="s">
        <v>67</v>
      </c>
      <c r="E107" s="37" t="s">
        <v>62</v>
      </c>
    </row>
    <row r="108" spans="1:16" ht="12.75">
      <c r="A108" s="26" t="s">
        <v>59</v>
      </c>
      <c s="31" t="s">
        <v>88</v>
      </c>
      <c s="31" t="s">
        <v>1909</v>
      </c>
      <c s="26" t="s">
        <v>62</v>
      </c>
      <c s="32" t="s">
        <v>2797</v>
      </c>
      <c s="33" t="s">
        <v>225</v>
      </c>
      <c s="34">
        <v>30</v>
      </c>
      <c s="35">
        <v>0</v>
      </c>
      <c s="35">
        <f>ROUND(ROUND(H108,2)*ROUND(G108,3),2)</f>
      </c>
      <c r="O108">
        <f>(I108*21)/100</f>
      </c>
      <c t="s">
        <v>33</v>
      </c>
    </row>
    <row r="109" spans="1:5" ht="25.5">
      <c r="A109" s="36" t="s">
        <v>65</v>
      </c>
      <c r="E109" s="37" t="s">
        <v>2798</v>
      </c>
    </row>
    <row r="110" spans="1:5" ht="25.5">
      <c r="A110" s="38" t="s">
        <v>66</v>
      </c>
      <c r="E110" s="39" t="s">
        <v>3271</v>
      </c>
    </row>
    <row r="111" spans="1:5" ht="25.5">
      <c r="A111" t="s">
        <v>67</v>
      </c>
      <c r="E111" s="37" t="s">
        <v>1912</v>
      </c>
    </row>
    <row r="112" spans="1:16" ht="12.75">
      <c r="A112" s="26" t="s">
        <v>59</v>
      </c>
      <c s="31" t="s">
        <v>91</v>
      </c>
      <c s="31" t="s">
        <v>1913</v>
      </c>
      <c s="26" t="s">
        <v>62</v>
      </c>
      <c s="32" t="s">
        <v>3272</v>
      </c>
      <c s="33" t="s">
        <v>225</v>
      </c>
      <c s="34">
        <v>13.312</v>
      </c>
      <c s="35">
        <v>0</v>
      </c>
      <c s="35">
        <f>ROUND(ROUND(H112,2)*ROUND(G112,3),2)</f>
      </c>
      <c r="O112">
        <f>(I112*21)/100</f>
      </c>
      <c t="s">
        <v>33</v>
      </c>
    </row>
    <row r="113" spans="1:5" ht="25.5">
      <c r="A113" s="36" t="s">
        <v>65</v>
      </c>
      <c r="E113" s="37" t="s">
        <v>3273</v>
      </c>
    </row>
    <row r="114" spans="1:5" ht="25.5">
      <c r="A114" s="38" t="s">
        <v>66</v>
      </c>
      <c r="E114" s="39" t="s">
        <v>3274</v>
      </c>
    </row>
    <row r="115" spans="1:5" ht="25.5">
      <c r="A115" t="s">
        <v>67</v>
      </c>
      <c r="E115" s="37" t="s">
        <v>1912</v>
      </c>
    </row>
    <row r="116" spans="1:16" ht="12.75">
      <c r="A116" s="26" t="s">
        <v>59</v>
      </c>
      <c s="31" t="s">
        <v>94</v>
      </c>
      <c s="31" t="s">
        <v>2800</v>
      </c>
      <c s="26" t="s">
        <v>62</v>
      </c>
      <c s="32" t="s">
        <v>2801</v>
      </c>
      <c s="33" t="s">
        <v>225</v>
      </c>
      <c s="34">
        <v>60</v>
      </c>
      <c s="35">
        <v>0</v>
      </c>
      <c s="35">
        <f>ROUND(ROUND(H116,2)*ROUND(G116,3),2)</f>
      </c>
      <c r="O116">
        <f>(I116*21)/100</f>
      </c>
      <c t="s">
        <v>33</v>
      </c>
    </row>
    <row r="117" spans="1:5" ht="12.75">
      <c r="A117" s="36" t="s">
        <v>65</v>
      </c>
      <c r="E117" s="37" t="s">
        <v>2802</v>
      </c>
    </row>
    <row r="118" spans="1:5" ht="25.5">
      <c r="A118" s="38" t="s">
        <v>66</v>
      </c>
      <c r="E118" s="39" t="s">
        <v>3275</v>
      </c>
    </row>
    <row r="119" spans="1:5" ht="25.5">
      <c r="A119" t="s">
        <v>67</v>
      </c>
      <c r="E119" s="37" t="s">
        <v>2804</v>
      </c>
    </row>
    <row r="120" spans="1:16" ht="12.75">
      <c r="A120" s="26" t="s">
        <v>59</v>
      </c>
      <c s="31" t="s">
        <v>97</v>
      </c>
      <c s="31" t="s">
        <v>2805</v>
      </c>
      <c s="26" t="s">
        <v>62</v>
      </c>
      <c s="32" t="s">
        <v>2806</v>
      </c>
      <c s="33" t="s">
        <v>225</v>
      </c>
      <c s="34">
        <v>15</v>
      </c>
      <c s="35">
        <v>0</v>
      </c>
      <c s="35">
        <f>ROUND(ROUND(H120,2)*ROUND(G120,3),2)</f>
      </c>
      <c r="O120">
        <f>(I120*21)/100</f>
      </c>
      <c t="s">
        <v>33</v>
      </c>
    </row>
    <row r="121" spans="1:5" ht="12.75">
      <c r="A121" s="36" t="s">
        <v>65</v>
      </c>
      <c r="E121" s="37" t="s">
        <v>2807</v>
      </c>
    </row>
    <row r="122" spans="1:5" ht="25.5">
      <c r="A122" s="38" t="s">
        <v>66</v>
      </c>
      <c r="E122" s="39" t="s">
        <v>3276</v>
      </c>
    </row>
    <row r="123" spans="1:5" ht="25.5">
      <c r="A123" t="s">
        <v>67</v>
      </c>
      <c r="E123" s="37" t="s">
        <v>2804</v>
      </c>
    </row>
    <row r="124" spans="1:16" ht="12.75">
      <c r="A124" s="26" t="s">
        <v>59</v>
      </c>
      <c s="31" t="s">
        <v>100</v>
      </c>
      <c s="31" t="s">
        <v>3277</v>
      </c>
      <c s="26" t="s">
        <v>62</v>
      </c>
      <c s="32" t="s">
        <v>3278</v>
      </c>
      <c s="33" t="s">
        <v>225</v>
      </c>
      <c s="34">
        <v>60</v>
      </c>
      <c s="35">
        <v>0</v>
      </c>
      <c s="35">
        <f>ROUND(ROUND(H124,2)*ROUND(G124,3),2)</f>
      </c>
      <c r="O124">
        <f>(I124*21)/100</f>
      </c>
      <c t="s">
        <v>33</v>
      </c>
    </row>
    <row r="125" spans="1:5" ht="12.75">
      <c r="A125" s="36" t="s">
        <v>65</v>
      </c>
      <c r="E125" s="37" t="s">
        <v>3279</v>
      </c>
    </row>
    <row r="126" spans="1:5" ht="25.5">
      <c r="A126" s="38" t="s">
        <v>66</v>
      </c>
      <c r="E126" s="39" t="s">
        <v>3280</v>
      </c>
    </row>
    <row r="127" spans="1:5" ht="25.5">
      <c r="A127" t="s">
        <v>67</v>
      </c>
      <c r="E127" s="37" t="s">
        <v>2813</v>
      </c>
    </row>
    <row r="128" spans="1:16" ht="12.75">
      <c r="A128" s="26" t="s">
        <v>59</v>
      </c>
      <c s="31" t="s">
        <v>103</v>
      </c>
      <c s="31" t="s">
        <v>2809</v>
      </c>
      <c s="26" t="s">
        <v>62</v>
      </c>
      <c s="32" t="s">
        <v>2810</v>
      </c>
      <c s="33" t="s">
        <v>225</v>
      </c>
      <c s="34">
        <v>26.624</v>
      </c>
      <c s="35">
        <v>0</v>
      </c>
      <c s="35">
        <f>ROUND(ROUND(H128,2)*ROUND(G128,3),2)</f>
      </c>
      <c r="O128">
        <f>(I128*21)/100</f>
      </c>
      <c t="s">
        <v>33</v>
      </c>
    </row>
    <row r="129" spans="1:5" ht="12.75">
      <c r="A129" s="36" t="s">
        <v>65</v>
      </c>
      <c r="E129" s="37" t="s">
        <v>2811</v>
      </c>
    </row>
    <row r="130" spans="1:5" ht="25.5">
      <c r="A130" s="38" t="s">
        <v>66</v>
      </c>
      <c r="E130" s="39" t="s">
        <v>3281</v>
      </c>
    </row>
    <row r="131" spans="1:5" ht="25.5">
      <c r="A131" t="s">
        <v>67</v>
      </c>
      <c r="E131" s="37" t="s">
        <v>2813</v>
      </c>
    </row>
    <row r="132" spans="1:16" ht="25.5">
      <c r="A132" s="26" t="s">
        <v>59</v>
      </c>
      <c s="31" t="s">
        <v>131</v>
      </c>
      <c s="31" t="s">
        <v>1919</v>
      </c>
      <c s="26" t="s">
        <v>62</v>
      </c>
      <c s="32" t="s">
        <v>2814</v>
      </c>
      <c s="33" t="s">
        <v>971</v>
      </c>
      <c s="34">
        <v>0.547</v>
      </c>
      <c s="35">
        <v>0</v>
      </c>
      <c s="35">
        <f>ROUND(ROUND(H132,2)*ROUND(G132,3),2)</f>
      </c>
      <c r="O132">
        <f>(I132*21)/100</f>
      </c>
      <c t="s">
        <v>33</v>
      </c>
    </row>
    <row r="133" spans="1:5" ht="38.25">
      <c r="A133" s="36" t="s">
        <v>65</v>
      </c>
      <c r="E133" s="37" t="s">
        <v>2815</v>
      </c>
    </row>
    <row r="134" spans="1:5" ht="12.75">
      <c r="A134" s="38" t="s">
        <v>66</v>
      </c>
      <c r="E134" s="39" t="s">
        <v>62</v>
      </c>
    </row>
    <row r="135" spans="1:5" ht="114.75">
      <c r="A135" t="s">
        <v>67</v>
      </c>
      <c r="E135" s="37" t="s">
        <v>2816</v>
      </c>
    </row>
    <row r="136" spans="1:18" ht="12.75" customHeight="1">
      <c r="A136" s="6" t="s">
        <v>56</v>
      </c>
      <c s="6"/>
      <c s="41" t="s">
        <v>2817</v>
      </c>
      <c s="6"/>
      <c s="29" t="s">
        <v>2818</v>
      </c>
      <c s="6"/>
      <c s="6"/>
      <c s="6"/>
      <c s="42">
        <f>0+Q136</f>
      </c>
      <c r="O136">
        <f>0+R136</f>
      </c>
      <c r="Q136">
        <f>0+I137+I141+I145</f>
      </c>
      <c>
        <f>0+O137+O141+O145</f>
      </c>
    </row>
    <row r="137" spans="1:16" ht="25.5">
      <c r="A137" s="26" t="s">
        <v>59</v>
      </c>
      <c s="31" t="s">
        <v>201</v>
      </c>
      <c s="31" t="s">
        <v>3282</v>
      </c>
      <c s="26" t="s">
        <v>62</v>
      </c>
      <c s="32" t="s">
        <v>3283</v>
      </c>
      <c s="33" t="s">
        <v>225</v>
      </c>
      <c s="34">
        <v>13.978</v>
      </c>
      <c s="35">
        <v>0</v>
      </c>
      <c s="35">
        <f>ROUND(ROUND(H137,2)*ROUND(G137,3),2)</f>
      </c>
      <c r="O137">
        <f>(I137*21)/100</f>
      </c>
      <c t="s">
        <v>33</v>
      </c>
    </row>
    <row r="138" spans="1:5" ht="25.5">
      <c r="A138" s="36" t="s">
        <v>65</v>
      </c>
      <c r="E138" s="37" t="s">
        <v>3283</v>
      </c>
    </row>
    <row r="139" spans="1:5" ht="12.75">
      <c r="A139" s="38" t="s">
        <v>66</v>
      </c>
      <c r="E139" s="39" t="s">
        <v>62</v>
      </c>
    </row>
    <row r="140" spans="1:5" ht="12.75">
      <c r="A140" t="s">
        <v>67</v>
      </c>
      <c r="E140" s="37" t="s">
        <v>62</v>
      </c>
    </row>
    <row r="141" spans="1:16" ht="25.5">
      <c r="A141" s="26" t="s">
        <v>59</v>
      </c>
      <c s="31" t="s">
        <v>107</v>
      </c>
      <c s="31" t="s">
        <v>2821</v>
      </c>
      <c s="26" t="s">
        <v>62</v>
      </c>
      <c s="32" t="s">
        <v>2822</v>
      </c>
      <c s="33" t="s">
        <v>225</v>
      </c>
      <c s="34">
        <v>13.312</v>
      </c>
      <c s="35">
        <v>0</v>
      </c>
      <c s="35">
        <f>ROUND(ROUND(H141,2)*ROUND(G141,3),2)</f>
      </c>
      <c r="O141">
        <f>(I141*21)/100</f>
      </c>
      <c t="s">
        <v>33</v>
      </c>
    </row>
    <row r="142" spans="1:5" ht="25.5">
      <c r="A142" s="36" t="s">
        <v>65</v>
      </c>
      <c r="E142" s="37" t="s">
        <v>2823</v>
      </c>
    </row>
    <row r="143" spans="1:5" ht="25.5">
      <c r="A143" s="38" t="s">
        <v>66</v>
      </c>
      <c r="E143" s="39" t="s">
        <v>3284</v>
      </c>
    </row>
    <row r="144" spans="1:5" ht="76.5">
      <c r="A144" t="s">
        <v>67</v>
      </c>
      <c r="E144" s="37" t="s">
        <v>2825</v>
      </c>
    </row>
    <row r="145" spans="1:16" ht="12.75">
      <c r="A145" s="26" t="s">
        <v>59</v>
      </c>
      <c s="31" t="s">
        <v>134</v>
      </c>
      <c s="31" t="s">
        <v>2826</v>
      </c>
      <c s="26" t="s">
        <v>62</v>
      </c>
      <c s="32" t="s">
        <v>2827</v>
      </c>
      <c s="33" t="s">
        <v>971</v>
      </c>
      <c s="34">
        <v>0.108</v>
      </c>
      <c s="35">
        <v>0</v>
      </c>
      <c s="35">
        <f>ROUND(ROUND(H145,2)*ROUND(G145,3),2)</f>
      </c>
      <c r="O145">
        <f>(I145*21)/100</f>
      </c>
      <c t="s">
        <v>33</v>
      </c>
    </row>
    <row r="146" spans="1:5" ht="25.5">
      <c r="A146" s="36" t="s">
        <v>65</v>
      </c>
      <c r="E146" s="37" t="s">
        <v>2828</v>
      </c>
    </row>
    <row r="147" spans="1:5" ht="12.75">
      <c r="A147" s="38" t="s">
        <v>66</v>
      </c>
      <c r="E147" s="39" t="s">
        <v>62</v>
      </c>
    </row>
    <row r="148" spans="1:5" ht="114.75">
      <c r="A148" t="s">
        <v>67</v>
      </c>
      <c r="E148" s="37" t="s">
        <v>2829</v>
      </c>
    </row>
    <row r="149" spans="1:18" ht="12.75" customHeight="1">
      <c r="A149" s="6" t="s">
        <v>56</v>
      </c>
      <c s="6"/>
      <c s="41" t="s">
        <v>1923</v>
      </c>
      <c s="6"/>
      <c s="29" t="s">
        <v>1924</v>
      </c>
      <c s="6"/>
      <c s="6"/>
      <c s="6"/>
      <c s="42">
        <f>0+Q149</f>
      </c>
      <c r="O149">
        <f>0+R149</f>
      </c>
      <c r="Q149">
        <f>0+I150</f>
      </c>
      <c>
        <f>0+O150</f>
      </c>
    </row>
    <row r="150" spans="1:16" ht="12.75">
      <c r="A150" s="26" t="s">
        <v>59</v>
      </c>
      <c s="31" t="s">
        <v>110</v>
      </c>
      <c s="31" t="s">
        <v>3285</v>
      </c>
      <c s="26" t="s">
        <v>62</v>
      </c>
      <c s="32" t="s">
        <v>3286</v>
      </c>
      <c s="33" t="s">
        <v>81</v>
      </c>
      <c s="34">
        <v>1</v>
      </c>
      <c s="35">
        <v>0</v>
      </c>
      <c s="35">
        <f>ROUND(ROUND(H150,2)*ROUND(G150,3),2)</f>
      </c>
      <c r="O150">
        <f>(I150*21)/100</f>
      </c>
      <c t="s">
        <v>33</v>
      </c>
    </row>
    <row r="151" spans="1:5" ht="12.75">
      <c r="A151" s="36" t="s">
        <v>65</v>
      </c>
      <c r="E151" s="37" t="s">
        <v>3287</v>
      </c>
    </row>
    <row r="152" spans="1:5" ht="25.5">
      <c r="A152" s="38" t="s">
        <v>66</v>
      </c>
      <c r="E152" s="39" t="s">
        <v>3288</v>
      </c>
    </row>
    <row r="153" spans="1:5" ht="12.75">
      <c r="A153" t="s">
        <v>67</v>
      </c>
      <c r="E153" s="37" t="s">
        <v>62</v>
      </c>
    </row>
    <row r="154" spans="1:18" ht="12.75" customHeight="1">
      <c r="A154" s="6" t="s">
        <v>56</v>
      </c>
      <c s="6"/>
      <c s="41" t="s">
        <v>226</v>
      </c>
      <c s="6"/>
      <c s="29" t="s">
        <v>1381</v>
      </c>
      <c s="6"/>
      <c s="6"/>
      <c s="6"/>
      <c s="42">
        <f>0+Q154</f>
      </c>
      <c r="O154">
        <f>0+R154</f>
      </c>
      <c r="Q154">
        <f>0+I155+I159+I163+I167</f>
      </c>
      <c>
        <f>0+O155+O159+O163+O167</f>
      </c>
    </row>
    <row r="155" spans="1:16" ht="12.75">
      <c r="A155" s="26" t="s">
        <v>59</v>
      </c>
      <c s="31" t="s">
        <v>113</v>
      </c>
      <c s="31" t="s">
        <v>3289</v>
      </c>
      <c s="26" t="s">
        <v>62</v>
      </c>
      <c s="32" t="s">
        <v>3290</v>
      </c>
      <c s="33" t="s">
        <v>81</v>
      </c>
      <c s="34">
        <v>1</v>
      </c>
      <c s="35">
        <v>0</v>
      </c>
      <c s="35">
        <f>ROUND(ROUND(H155,2)*ROUND(G155,3),2)</f>
      </c>
      <c r="O155">
        <f>(I155*21)/100</f>
      </c>
      <c t="s">
        <v>33</v>
      </c>
    </row>
    <row r="156" spans="1:5" ht="12.75">
      <c r="A156" s="36" t="s">
        <v>65</v>
      </c>
      <c r="E156" s="37" t="s">
        <v>3291</v>
      </c>
    </row>
    <row r="157" spans="1:5" ht="12.75">
      <c r="A157" s="38" t="s">
        <v>66</v>
      </c>
      <c r="E157" s="39" t="s">
        <v>1504</v>
      </c>
    </row>
    <row r="158" spans="1:5" ht="153">
      <c r="A158" t="s">
        <v>67</v>
      </c>
      <c r="E158" s="37" t="s">
        <v>3292</v>
      </c>
    </row>
    <row r="159" spans="1:16" ht="25.5">
      <c r="A159" s="26" t="s">
        <v>59</v>
      </c>
      <c s="31" t="s">
        <v>116</v>
      </c>
      <c s="31" t="s">
        <v>3293</v>
      </c>
      <c s="26" t="s">
        <v>62</v>
      </c>
      <c s="32" t="s">
        <v>3294</v>
      </c>
      <c s="33" t="s">
        <v>81</v>
      </c>
      <c s="34">
        <v>1</v>
      </c>
      <c s="35">
        <v>0</v>
      </c>
      <c s="35">
        <f>ROUND(ROUND(H159,2)*ROUND(G159,3),2)</f>
      </c>
      <c r="O159">
        <f>(I159*21)/100</f>
      </c>
      <c t="s">
        <v>33</v>
      </c>
    </row>
    <row r="160" spans="1:5" ht="25.5">
      <c r="A160" s="36" t="s">
        <v>65</v>
      </c>
      <c r="E160" s="37" t="s">
        <v>3295</v>
      </c>
    </row>
    <row r="161" spans="1:5" ht="25.5">
      <c r="A161" s="38" t="s">
        <v>66</v>
      </c>
      <c r="E161" s="39" t="s">
        <v>3296</v>
      </c>
    </row>
    <row r="162" spans="1:5" ht="12.75">
      <c r="A162" t="s">
        <v>67</v>
      </c>
      <c r="E162" s="37" t="s">
        <v>62</v>
      </c>
    </row>
    <row r="163" spans="1:16" ht="12.75">
      <c r="A163" s="26" t="s">
        <v>59</v>
      </c>
      <c s="31" t="s">
        <v>140</v>
      </c>
      <c s="31" t="s">
        <v>3297</v>
      </c>
      <c s="26" t="s">
        <v>62</v>
      </c>
      <c s="32" t="s">
        <v>3298</v>
      </c>
      <c s="33" t="s">
        <v>81</v>
      </c>
      <c s="34">
        <v>1</v>
      </c>
      <c s="35">
        <v>0</v>
      </c>
      <c s="35">
        <f>ROUND(ROUND(H163,2)*ROUND(G163,3),2)</f>
      </c>
      <c r="O163">
        <f>(I163*21)/100</f>
      </c>
      <c t="s">
        <v>33</v>
      </c>
    </row>
    <row r="164" spans="1:5" ht="25.5">
      <c r="A164" s="36" t="s">
        <v>65</v>
      </c>
      <c r="E164" s="37" t="s">
        <v>3299</v>
      </c>
    </row>
    <row r="165" spans="1:5" ht="12.75">
      <c r="A165" s="38" t="s">
        <v>66</v>
      </c>
      <c r="E165" s="39" t="s">
        <v>1504</v>
      </c>
    </row>
    <row r="166" spans="1:5" ht="12.75">
      <c r="A166" t="s">
        <v>67</v>
      </c>
      <c r="E166" s="37" t="s">
        <v>62</v>
      </c>
    </row>
    <row r="167" spans="1:16" ht="12.75">
      <c r="A167" s="26" t="s">
        <v>59</v>
      </c>
      <c s="31" t="s">
        <v>143</v>
      </c>
      <c s="31" t="s">
        <v>3300</v>
      </c>
      <c s="26" t="s">
        <v>62</v>
      </c>
      <c s="32" t="s">
        <v>3301</v>
      </c>
      <c s="33" t="s">
        <v>81</v>
      </c>
      <c s="34">
        <v>19</v>
      </c>
      <c s="35">
        <v>0</v>
      </c>
      <c s="35">
        <f>ROUND(ROUND(H167,2)*ROUND(G167,3),2)</f>
      </c>
      <c r="O167">
        <f>(I167*21)/100</f>
      </c>
      <c t="s">
        <v>33</v>
      </c>
    </row>
    <row r="168" spans="1:5" ht="89.25">
      <c r="A168" s="36" t="s">
        <v>65</v>
      </c>
      <c r="E168" s="37" t="s">
        <v>3302</v>
      </c>
    </row>
    <row r="169" spans="1:5" ht="25.5">
      <c r="A169" s="38" t="s">
        <v>66</v>
      </c>
      <c r="E169" s="39" t="s">
        <v>3303</v>
      </c>
    </row>
    <row r="170" spans="1:5" ht="12.75">
      <c r="A170" t="s">
        <v>67</v>
      </c>
      <c r="E170" s="37" t="s">
        <v>62</v>
      </c>
    </row>
    <row r="171" spans="1:18" ht="12.75" customHeight="1">
      <c r="A171" s="6" t="s">
        <v>56</v>
      </c>
      <c s="6"/>
      <c s="41" t="s">
        <v>50</v>
      </c>
      <c s="6"/>
      <c s="29" t="s">
        <v>2000</v>
      </c>
      <c s="6"/>
      <c s="6"/>
      <c s="6"/>
      <c s="42">
        <f>0+Q171</f>
      </c>
      <c r="O171">
        <f>0+R171</f>
      </c>
      <c r="Q171">
        <f>0+I172+I176+I180</f>
      </c>
      <c>
        <f>0+O172+O176+O180</f>
      </c>
    </row>
    <row r="172" spans="1:16" ht="25.5">
      <c r="A172" s="26" t="s">
        <v>59</v>
      </c>
      <c s="31" t="s">
        <v>119</v>
      </c>
      <c s="31" t="s">
        <v>2864</v>
      </c>
      <c s="26" t="s">
        <v>62</v>
      </c>
      <c s="32" t="s">
        <v>2865</v>
      </c>
      <c s="33" t="s">
        <v>216</v>
      </c>
      <c s="34">
        <v>1.5</v>
      </c>
      <c s="35">
        <v>0</v>
      </c>
      <c s="35">
        <f>ROUND(ROUND(H172,2)*ROUND(G172,3),2)</f>
      </c>
      <c r="O172">
        <f>(I172*21)/100</f>
      </c>
      <c t="s">
        <v>33</v>
      </c>
    </row>
    <row r="173" spans="1:5" ht="12.75">
      <c r="A173" s="36" t="s">
        <v>65</v>
      </c>
      <c r="E173" s="37" t="s">
        <v>2866</v>
      </c>
    </row>
    <row r="174" spans="1:5" ht="25.5">
      <c r="A174" s="38" t="s">
        <v>66</v>
      </c>
      <c r="E174" s="39" t="s">
        <v>3304</v>
      </c>
    </row>
    <row r="175" spans="1:5" ht="12.75">
      <c r="A175" t="s">
        <v>67</v>
      </c>
      <c r="E175" s="37" t="s">
        <v>62</v>
      </c>
    </row>
    <row r="176" spans="1:16" ht="12.75">
      <c r="A176" s="26" t="s">
        <v>59</v>
      </c>
      <c s="31" t="s">
        <v>122</v>
      </c>
      <c s="31" t="s">
        <v>3305</v>
      </c>
      <c s="26" t="s">
        <v>62</v>
      </c>
      <c s="32" t="s">
        <v>3306</v>
      </c>
      <c s="33" t="s">
        <v>225</v>
      </c>
      <c s="34">
        <v>30</v>
      </c>
      <c s="35">
        <v>0</v>
      </c>
      <c s="35">
        <f>ROUND(ROUND(H176,2)*ROUND(G176,3),2)</f>
      </c>
      <c r="O176">
        <f>(I176*21)/100</f>
      </c>
      <c t="s">
        <v>33</v>
      </c>
    </row>
    <row r="177" spans="1:5" ht="25.5">
      <c r="A177" s="36" t="s">
        <v>65</v>
      </c>
      <c r="E177" s="37" t="s">
        <v>3307</v>
      </c>
    </row>
    <row r="178" spans="1:5" ht="25.5">
      <c r="A178" s="38" t="s">
        <v>66</v>
      </c>
      <c r="E178" s="39" t="s">
        <v>3308</v>
      </c>
    </row>
    <row r="179" spans="1:5" ht="12.75">
      <c r="A179" t="s">
        <v>67</v>
      </c>
      <c r="E179" s="37" t="s">
        <v>62</v>
      </c>
    </row>
    <row r="180" spans="1:16" ht="12.75">
      <c r="A180" s="26" t="s">
        <v>59</v>
      </c>
      <c s="31" t="s">
        <v>125</v>
      </c>
      <c s="31" t="s">
        <v>3309</v>
      </c>
      <c s="26" t="s">
        <v>62</v>
      </c>
      <c s="32" t="s">
        <v>3310</v>
      </c>
      <c s="33" t="s">
        <v>216</v>
      </c>
      <c s="34">
        <v>0.243</v>
      </c>
      <c s="35">
        <v>0</v>
      </c>
      <c s="35">
        <f>ROUND(ROUND(H180,2)*ROUND(G180,3),2)</f>
      </c>
      <c r="O180">
        <f>(I180*21)/100</f>
      </c>
      <c t="s">
        <v>33</v>
      </c>
    </row>
    <row r="181" spans="1:5" ht="25.5">
      <c r="A181" s="36" t="s">
        <v>65</v>
      </c>
      <c r="E181" s="37" t="s">
        <v>3311</v>
      </c>
    </row>
    <row r="182" spans="1:5" ht="25.5">
      <c r="A182" s="38" t="s">
        <v>66</v>
      </c>
      <c r="E182" s="39" t="s">
        <v>3312</v>
      </c>
    </row>
    <row r="183" spans="1:5" ht="12.75">
      <c r="A183" t="s">
        <v>67</v>
      </c>
      <c r="E183" s="37" t="s">
        <v>62</v>
      </c>
    </row>
    <row r="184" spans="1:18" ht="12.75" customHeight="1">
      <c r="A184" s="6" t="s">
        <v>56</v>
      </c>
      <c s="6"/>
      <c s="41" t="s">
        <v>2886</v>
      </c>
      <c s="6"/>
      <c s="29" t="s">
        <v>2887</v>
      </c>
      <c s="6"/>
      <c s="6"/>
      <c s="6"/>
      <c s="42">
        <f>0+Q184</f>
      </c>
      <c r="O184">
        <f>0+R184</f>
      </c>
      <c r="Q184">
        <f>0+I185+I189+I193</f>
      </c>
      <c>
        <f>0+O185+O189+O193</f>
      </c>
    </row>
    <row r="185" spans="1:16" ht="38.25">
      <c r="A185" s="26" t="s">
        <v>59</v>
      </c>
      <c s="31" t="s">
        <v>149</v>
      </c>
      <c s="31" t="s">
        <v>1681</v>
      </c>
      <c s="26" t="s">
        <v>62</v>
      </c>
      <c s="32" t="s">
        <v>2890</v>
      </c>
      <c s="33" t="s">
        <v>971</v>
      </c>
      <c s="34">
        <v>14.849</v>
      </c>
      <c s="35">
        <v>0</v>
      </c>
      <c s="35">
        <f>ROUND(ROUND(H185,2)*ROUND(G185,3),2)</f>
      </c>
      <c r="O185">
        <f>(I185*21)/100</f>
      </c>
      <c t="s">
        <v>33</v>
      </c>
    </row>
    <row r="186" spans="1:5" ht="38.25">
      <c r="A186" s="36" t="s">
        <v>65</v>
      </c>
      <c r="E186" s="37" t="s">
        <v>2890</v>
      </c>
    </row>
    <row r="187" spans="1:5" ht="63.75">
      <c r="A187" s="38" t="s">
        <v>66</v>
      </c>
      <c r="E187" s="39" t="s">
        <v>3313</v>
      </c>
    </row>
    <row r="188" spans="1:5" ht="102">
      <c r="A188" t="s">
        <v>67</v>
      </c>
      <c r="E188" s="37" t="s">
        <v>1362</v>
      </c>
    </row>
    <row r="189" spans="1:16" ht="25.5">
      <c r="A189" s="26" t="s">
        <v>59</v>
      </c>
      <c s="31" t="s">
        <v>155</v>
      </c>
      <c s="31" t="s">
        <v>2894</v>
      </c>
      <c s="26" t="s">
        <v>62</v>
      </c>
      <c s="32" t="s">
        <v>2895</v>
      </c>
      <c s="33" t="s">
        <v>971</v>
      </c>
      <c s="34">
        <v>0.308</v>
      </c>
      <c s="35">
        <v>0</v>
      </c>
      <c s="35">
        <f>ROUND(ROUND(H189,2)*ROUND(G189,3),2)</f>
      </c>
      <c r="O189">
        <f>(I189*21)/100</f>
      </c>
      <c t="s">
        <v>33</v>
      </c>
    </row>
    <row r="190" spans="1:5" ht="25.5">
      <c r="A190" s="36" t="s">
        <v>65</v>
      </c>
      <c r="E190" s="37" t="s">
        <v>2895</v>
      </c>
    </row>
    <row r="191" spans="1:5" ht="25.5">
      <c r="A191" s="38" t="s">
        <v>66</v>
      </c>
      <c r="E191" s="39" t="s">
        <v>3314</v>
      </c>
    </row>
    <row r="192" spans="1:5" ht="102">
      <c r="A192" t="s">
        <v>67</v>
      </c>
      <c r="E192" s="37" t="s">
        <v>1362</v>
      </c>
    </row>
    <row r="193" spans="1:16" ht="25.5">
      <c r="A193" s="26" t="s">
        <v>59</v>
      </c>
      <c s="31" t="s">
        <v>146</v>
      </c>
      <c s="31" t="s">
        <v>2897</v>
      </c>
      <c s="26" t="s">
        <v>62</v>
      </c>
      <c s="32" t="s">
        <v>2898</v>
      </c>
      <c s="33" t="s">
        <v>971</v>
      </c>
      <c s="34">
        <v>0.15</v>
      </c>
      <c s="35">
        <v>0</v>
      </c>
      <c s="35">
        <f>ROUND(ROUND(H193,2)*ROUND(G193,3),2)</f>
      </c>
      <c r="O193">
        <f>(I193*21)/100</f>
      </c>
      <c t="s">
        <v>33</v>
      </c>
    </row>
    <row r="194" spans="1:5" ht="25.5">
      <c r="A194" s="36" t="s">
        <v>65</v>
      </c>
      <c r="E194" s="37" t="s">
        <v>2898</v>
      </c>
    </row>
    <row r="195" spans="1:5" ht="25.5">
      <c r="A195" s="38" t="s">
        <v>66</v>
      </c>
      <c r="E195" s="39" t="s">
        <v>3315</v>
      </c>
    </row>
    <row r="196" spans="1:5" ht="102">
      <c r="A196" t="s">
        <v>67</v>
      </c>
      <c r="E196" s="37" t="s">
        <v>1362</v>
      </c>
    </row>
    <row r="197" spans="1:18" ht="12.75" customHeight="1">
      <c r="A197" s="6" t="s">
        <v>56</v>
      </c>
      <c s="6"/>
      <c s="41" t="s">
        <v>1454</v>
      </c>
      <c s="6"/>
      <c s="29" t="s">
        <v>1455</v>
      </c>
      <c s="6"/>
      <c s="6"/>
      <c s="6"/>
      <c s="42">
        <f>0+Q197</f>
      </c>
      <c r="O197">
        <f>0+R197</f>
      </c>
      <c r="Q197">
        <f>0+I198</f>
      </c>
      <c>
        <f>0+O198</f>
      </c>
    </row>
    <row r="198" spans="1:16" ht="12.75">
      <c r="A198" s="26" t="s">
        <v>59</v>
      </c>
      <c s="31" t="s">
        <v>128</v>
      </c>
      <c s="31" t="s">
        <v>3316</v>
      </c>
      <c s="26" t="s">
        <v>62</v>
      </c>
      <c s="32" t="s">
        <v>3317</v>
      </c>
      <c s="33" t="s">
        <v>971</v>
      </c>
      <c s="34">
        <v>38.834</v>
      </c>
      <c s="35">
        <v>0</v>
      </c>
      <c s="35">
        <f>ROUND(ROUND(H198,2)*ROUND(G198,3),2)</f>
      </c>
      <c r="O198">
        <f>(I198*21)/100</f>
      </c>
      <c t="s">
        <v>33</v>
      </c>
    </row>
    <row r="199" spans="1:5" ht="38.25">
      <c r="A199" s="36" t="s">
        <v>65</v>
      </c>
      <c r="E199" s="37" t="s">
        <v>3318</v>
      </c>
    </row>
    <row r="200" spans="1:5" ht="12.75">
      <c r="A200" s="38" t="s">
        <v>66</v>
      </c>
      <c r="E200" s="39" t="s">
        <v>62</v>
      </c>
    </row>
    <row r="201" spans="1:5" ht="63.75">
      <c r="A201" t="s">
        <v>67</v>
      </c>
      <c r="E201" s="37" t="s">
        <v>3319</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22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0+O11+O48+O69+O78+O83+O92+O109+O138+O143+O152+O165+O182+O199+O220</f>
      </c>
      <c t="s">
        <v>32</v>
      </c>
    </row>
    <row r="3" spans="1:16" ht="15" customHeight="1">
      <c r="A3" t="s">
        <v>12</v>
      </c>
      <c s="12" t="s">
        <v>14</v>
      </c>
      <c s="13" t="s">
        <v>15</v>
      </c>
      <c s="1"/>
      <c s="14" t="s">
        <v>16</v>
      </c>
      <c s="1"/>
      <c s="9"/>
      <c s="8" t="s">
        <v>3324</v>
      </c>
      <c s="43">
        <f>0+I11+I48+I69+I78+I83+I92+I109+I138+I143+I152+I165+I182+I199+I220</f>
      </c>
      <c r="O3" t="s">
        <v>29</v>
      </c>
      <c t="s">
        <v>33</v>
      </c>
    </row>
    <row r="4" spans="1:16" ht="15" customHeight="1">
      <c r="A4" t="s">
        <v>17</v>
      </c>
      <c s="12" t="s">
        <v>18</v>
      </c>
      <c s="13" t="s">
        <v>1315</v>
      </c>
      <c s="1"/>
      <c s="14" t="s">
        <v>1316</v>
      </c>
      <c s="1"/>
      <c s="1"/>
      <c s="11"/>
      <c s="11"/>
      <c r="O4" t="s">
        <v>30</v>
      </c>
      <c t="s">
        <v>33</v>
      </c>
    </row>
    <row r="5" spans="1:16" ht="12.75" customHeight="1">
      <c r="A5" t="s">
        <v>21</v>
      </c>
      <c s="12" t="s">
        <v>18</v>
      </c>
      <c s="13" t="s">
        <v>3320</v>
      </c>
      <c s="1"/>
      <c s="14" t="s">
        <v>3321</v>
      </c>
      <c s="1"/>
      <c s="1"/>
      <c s="1"/>
      <c s="1"/>
      <c r="O5" t="s">
        <v>31</v>
      </c>
      <c t="s">
        <v>33</v>
      </c>
    </row>
    <row r="6" spans="1:9" ht="12.75" customHeight="1">
      <c r="A6" t="s">
        <v>24</v>
      </c>
      <c s="12" t="s">
        <v>18</v>
      </c>
      <c s="13" t="s">
        <v>3322</v>
      </c>
      <c s="1"/>
      <c s="14" t="s">
        <v>3323</v>
      </c>
      <c s="1"/>
      <c s="1"/>
      <c s="1"/>
      <c s="1"/>
    </row>
    <row r="7" spans="1:9" ht="12.75" customHeight="1">
      <c r="A7" t="s">
        <v>27</v>
      </c>
      <c s="16" t="s">
        <v>28</v>
      </c>
      <c s="17" t="s">
        <v>3324</v>
      </c>
      <c s="6"/>
      <c s="18" t="s">
        <v>3325</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39</v>
      </c>
      <c s="27"/>
      <c s="29" t="s">
        <v>1326</v>
      </c>
      <c s="27"/>
      <c s="27"/>
      <c s="27"/>
      <c s="30">
        <f>0+Q11</f>
      </c>
      <c r="O11">
        <f>0+R11</f>
      </c>
      <c r="Q11">
        <f>0+I12+I16+I20+I24+I28+I32+I36+I40+I44</f>
      </c>
      <c>
        <f>0+O12+O16+O20+O24+O28+O32+O36+O40+O44</f>
      </c>
    </row>
    <row r="12" spans="1:16" ht="12.75">
      <c r="A12" s="26" t="s">
        <v>59</v>
      </c>
      <c s="31" t="s">
        <v>33</v>
      </c>
      <c s="31" t="s">
        <v>3329</v>
      </c>
      <c s="26" t="s">
        <v>62</v>
      </c>
      <c s="32" t="s">
        <v>3330</v>
      </c>
      <c s="33" t="s">
        <v>225</v>
      </c>
      <c s="34">
        <v>11</v>
      </c>
      <c s="35">
        <v>0</v>
      </c>
      <c s="35">
        <f>ROUND(ROUND(H12,2)*ROUND(G12,3),2)</f>
      </c>
      <c r="O12">
        <f>(I12*21)/100</f>
      </c>
      <c t="s">
        <v>33</v>
      </c>
    </row>
    <row r="13" spans="1:5" ht="51">
      <c r="A13" s="36" t="s">
        <v>65</v>
      </c>
      <c r="E13" s="37" t="s">
        <v>3331</v>
      </c>
    </row>
    <row r="14" spans="1:5" ht="76.5">
      <c r="A14" s="38" t="s">
        <v>66</v>
      </c>
      <c r="E14" s="39" t="s">
        <v>3332</v>
      </c>
    </row>
    <row r="15" spans="1:5" ht="178.5">
      <c r="A15" t="s">
        <v>67</v>
      </c>
      <c r="E15" s="37" t="s">
        <v>3333</v>
      </c>
    </row>
    <row r="16" spans="1:16" ht="12.75">
      <c r="A16" s="26" t="s">
        <v>59</v>
      </c>
      <c s="31" t="s">
        <v>32</v>
      </c>
      <c s="31" t="s">
        <v>2743</v>
      </c>
      <c s="26" t="s">
        <v>62</v>
      </c>
      <c s="32" t="s">
        <v>2744</v>
      </c>
      <c s="33" t="s">
        <v>71</v>
      </c>
      <c s="34">
        <v>11</v>
      </c>
      <c s="35">
        <v>0</v>
      </c>
      <c s="35">
        <f>ROUND(ROUND(H16,2)*ROUND(G16,3),2)</f>
      </c>
      <c r="O16">
        <f>(I16*21)/100</f>
      </c>
      <c t="s">
        <v>33</v>
      </c>
    </row>
    <row r="17" spans="1:5" ht="25.5">
      <c r="A17" s="36" t="s">
        <v>65</v>
      </c>
      <c r="E17" s="37" t="s">
        <v>2745</v>
      </c>
    </row>
    <row r="18" spans="1:5" ht="76.5">
      <c r="A18" s="38" t="s">
        <v>66</v>
      </c>
      <c r="E18" s="39" t="s">
        <v>3334</v>
      </c>
    </row>
    <row r="19" spans="1:5" ht="153">
      <c r="A19" t="s">
        <v>67</v>
      </c>
      <c r="E19" s="37" t="s">
        <v>2747</v>
      </c>
    </row>
    <row r="20" spans="1:16" ht="12.75">
      <c r="A20" s="26" t="s">
        <v>59</v>
      </c>
      <c s="31" t="s">
        <v>43</v>
      </c>
      <c s="31" t="s">
        <v>3335</v>
      </c>
      <c s="26" t="s">
        <v>62</v>
      </c>
      <c s="32" t="s">
        <v>3336</v>
      </c>
      <c s="33" t="s">
        <v>225</v>
      </c>
      <c s="34">
        <v>22.1</v>
      </c>
      <c s="35">
        <v>0</v>
      </c>
      <c s="35">
        <f>ROUND(ROUND(H20,2)*ROUND(G20,3),2)</f>
      </c>
      <c r="O20">
        <f>(I20*21)/100</f>
      </c>
      <c t="s">
        <v>33</v>
      </c>
    </row>
    <row r="21" spans="1:5" ht="12.75">
      <c r="A21" s="36" t="s">
        <v>65</v>
      </c>
      <c r="E21" s="37" t="s">
        <v>3337</v>
      </c>
    </row>
    <row r="22" spans="1:5" ht="76.5">
      <c r="A22" s="38" t="s">
        <v>66</v>
      </c>
      <c r="E22" s="39" t="s">
        <v>3338</v>
      </c>
    </row>
    <row r="23" spans="1:5" ht="38.25">
      <c r="A23" t="s">
        <v>67</v>
      </c>
      <c r="E23" s="37" t="s">
        <v>3339</v>
      </c>
    </row>
    <row r="24" spans="1:16" ht="12.75">
      <c r="A24" s="26" t="s">
        <v>59</v>
      </c>
      <c s="31" t="s">
        <v>45</v>
      </c>
      <c s="31" t="s">
        <v>1327</v>
      </c>
      <c s="26" t="s">
        <v>62</v>
      </c>
      <c s="32" t="s">
        <v>1328</v>
      </c>
      <c s="33" t="s">
        <v>216</v>
      </c>
      <c s="34">
        <v>32.63</v>
      </c>
      <c s="35">
        <v>0</v>
      </c>
      <c s="35">
        <f>ROUND(ROUND(H24,2)*ROUND(G24,3),2)</f>
      </c>
      <c r="O24">
        <f>(I24*21)/100</f>
      </c>
      <c t="s">
        <v>33</v>
      </c>
    </row>
    <row r="25" spans="1:5" ht="25.5">
      <c r="A25" s="36" t="s">
        <v>65</v>
      </c>
      <c r="E25" s="37" t="s">
        <v>1329</v>
      </c>
    </row>
    <row r="26" spans="1:5" ht="76.5">
      <c r="A26" s="38" t="s">
        <v>66</v>
      </c>
      <c r="E26" s="39" t="s">
        <v>3340</v>
      </c>
    </row>
    <row r="27" spans="1:5" ht="25.5">
      <c r="A27" t="s">
        <v>67</v>
      </c>
      <c r="E27" s="37" t="s">
        <v>1331</v>
      </c>
    </row>
    <row r="28" spans="1:16" ht="25.5">
      <c r="A28" s="26" t="s">
        <v>59</v>
      </c>
      <c s="31" t="s">
        <v>47</v>
      </c>
      <c s="31" t="s">
        <v>3341</v>
      </c>
      <c s="26" t="s">
        <v>62</v>
      </c>
      <c s="32" t="s">
        <v>3342</v>
      </c>
      <c s="33" t="s">
        <v>216</v>
      </c>
      <c s="34">
        <v>71.89</v>
      </c>
      <c s="35">
        <v>0</v>
      </c>
      <c s="35">
        <f>ROUND(ROUND(H28,2)*ROUND(G28,3),2)</f>
      </c>
      <c r="O28">
        <f>(I28*21)/100</f>
      </c>
      <c t="s">
        <v>33</v>
      </c>
    </row>
    <row r="29" spans="1:5" ht="38.25">
      <c r="A29" s="36" t="s">
        <v>65</v>
      </c>
      <c r="E29" s="37" t="s">
        <v>3343</v>
      </c>
    </row>
    <row r="30" spans="1:5" ht="38.25">
      <c r="A30" s="38" t="s">
        <v>66</v>
      </c>
      <c r="E30" s="39" t="s">
        <v>3344</v>
      </c>
    </row>
    <row r="31" spans="1:5" ht="63.75">
      <c r="A31" t="s">
        <v>67</v>
      </c>
      <c r="E31" s="37" t="s">
        <v>3345</v>
      </c>
    </row>
    <row r="32" spans="1:16" ht="25.5">
      <c r="A32" s="26" t="s">
        <v>59</v>
      </c>
      <c s="31" t="s">
        <v>201</v>
      </c>
      <c s="31" t="s">
        <v>3346</v>
      </c>
      <c s="26" t="s">
        <v>62</v>
      </c>
      <c s="32" t="s">
        <v>3347</v>
      </c>
      <c s="33" t="s">
        <v>216</v>
      </c>
      <c s="34">
        <v>1437.8</v>
      </c>
      <c s="35">
        <v>0</v>
      </c>
      <c s="35">
        <f>ROUND(ROUND(H32,2)*ROUND(G32,3),2)</f>
      </c>
      <c r="O32">
        <f>(I32*21)/100</f>
      </c>
      <c t="s">
        <v>33</v>
      </c>
    </row>
    <row r="33" spans="1:5" ht="51">
      <c r="A33" s="36" t="s">
        <v>65</v>
      </c>
      <c r="E33" s="37" t="s">
        <v>3348</v>
      </c>
    </row>
    <row r="34" spans="1:5" ht="25.5">
      <c r="A34" s="38" t="s">
        <v>66</v>
      </c>
      <c r="E34" s="39" t="s">
        <v>3349</v>
      </c>
    </row>
    <row r="35" spans="1:5" ht="63.75">
      <c r="A35" t="s">
        <v>67</v>
      </c>
      <c r="E35" s="37" t="s">
        <v>3345</v>
      </c>
    </row>
    <row r="36" spans="1:16" ht="12.75">
      <c r="A36" s="26" t="s">
        <v>59</v>
      </c>
      <c s="31" t="s">
        <v>226</v>
      </c>
      <c s="31" t="s">
        <v>3350</v>
      </c>
      <c s="26" t="s">
        <v>62</v>
      </c>
      <c s="32" t="s">
        <v>3351</v>
      </c>
      <c s="33" t="s">
        <v>216</v>
      </c>
      <c s="34">
        <v>38.929</v>
      </c>
      <c s="35">
        <v>0</v>
      </c>
      <c s="35">
        <f>ROUND(ROUND(H36,2)*ROUND(G36,3),2)</f>
      </c>
      <c r="O36">
        <f>(I36*21)/100</f>
      </c>
      <c t="s">
        <v>33</v>
      </c>
    </row>
    <row r="37" spans="1:5" ht="25.5">
      <c r="A37" s="36" t="s">
        <v>65</v>
      </c>
      <c r="E37" s="37" t="s">
        <v>3352</v>
      </c>
    </row>
    <row r="38" spans="1:5" ht="63.75">
      <c r="A38" s="38" t="s">
        <v>66</v>
      </c>
      <c r="E38" s="39" t="s">
        <v>3353</v>
      </c>
    </row>
    <row r="39" spans="1:5" ht="114.75">
      <c r="A39" t="s">
        <v>67</v>
      </c>
      <c r="E39" s="37" t="s">
        <v>3354</v>
      </c>
    </row>
    <row r="40" spans="1:16" ht="12.75">
      <c r="A40" s="26" t="s">
        <v>59</v>
      </c>
      <c s="31" t="s">
        <v>50</v>
      </c>
      <c s="31" t="s">
        <v>1792</v>
      </c>
      <c s="26" t="s">
        <v>62</v>
      </c>
      <c s="32" t="s">
        <v>2938</v>
      </c>
      <c s="33" t="s">
        <v>216</v>
      </c>
      <c s="34">
        <v>32.63</v>
      </c>
      <c s="35">
        <v>0</v>
      </c>
      <c s="35">
        <f>ROUND(ROUND(H40,2)*ROUND(G40,3),2)</f>
      </c>
      <c r="O40">
        <f>(I40*21)/100</f>
      </c>
      <c t="s">
        <v>33</v>
      </c>
    </row>
    <row r="41" spans="1:5" ht="25.5">
      <c r="A41" s="36" t="s">
        <v>65</v>
      </c>
      <c r="E41" s="37" t="s">
        <v>1793</v>
      </c>
    </row>
    <row r="42" spans="1:5" ht="25.5">
      <c r="A42" s="38" t="s">
        <v>66</v>
      </c>
      <c r="E42" s="39" t="s">
        <v>3355</v>
      </c>
    </row>
    <row r="43" spans="1:5" ht="191.25">
      <c r="A43" t="s">
        <v>67</v>
      </c>
      <c r="E43" s="37" t="s">
        <v>2940</v>
      </c>
    </row>
    <row r="44" spans="1:16" ht="12.75">
      <c r="A44" s="26" t="s">
        <v>59</v>
      </c>
      <c s="31" t="s">
        <v>52</v>
      </c>
      <c s="31" t="s">
        <v>1538</v>
      </c>
      <c s="26" t="s">
        <v>62</v>
      </c>
      <c s="32" t="s">
        <v>1539</v>
      </c>
      <c s="33" t="s">
        <v>225</v>
      </c>
      <c s="34">
        <v>22.1</v>
      </c>
      <c s="35">
        <v>0</v>
      </c>
      <c s="35">
        <f>ROUND(ROUND(H44,2)*ROUND(G44,3),2)</f>
      </c>
      <c r="O44">
        <f>(I44*21)/100</f>
      </c>
      <c t="s">
        <v>33</v>
      </c>
    </row>
    <row r="45" spans="1:5" ht="25.5">
      <c r="A45" s="36" t="s">
        <v>65</v>
      </c>
      <c r="E45" s="37" t="s">
        <v>1540</v>
      </c>
    </row>
    <row r="46" spans="1:5" ht="25.5">
      <c r="A46" s="38" t="s">
        <v>66</v>
      </c>
      <c r="E46" s="39" t="s">
        <v>3356</v>
      </c>
    </row>
    <row r="47" spans="1:5" ht="38.25">
      <c r="A47" t="s">
        <v>67</v>
      </c>
      <c r="E47" s="37" t="s">
        <v>1542</v>
      </c>
    </row>
    <row r="48" spans="1:18" ht="12.75" customHeight="1">
      <c r="A48" s="6" t="s">
        <v>56</v>
      </c>
      <c s="6"/>
      <c s="41" t="s">
        <v>32</v>
      </c>
      <c s="6"/>
      <c s="29" t="s">
        <v>1966</v>
      </c>
      <c s="6"/>
      <c s="6"/>
      <c s="6"/>
      <c s="42">
        <f>0+Q48</f>
      </c>
      <c r="O48">
        <f>0+R48</f>
      </c>
      <c r="Q48">
        <f>0+I49+I53+I57+I61+I65</f>
      </c>
      <c>
        <f>0+O49+O53+O57+O61+O65</f>
      </c>
    </row>
    <row r="49" spans="1:16" ht="12.75">
      <c r="A49" s="26" t="s">
        <v>59</v>
      </c>
      <c s="31" t="s">
        <v>231</v>
      </c>
      <c s="31" t="s">
        <v>3357</v>
      </c>
      <c s="26" t="s">
        <v>62</v>
      </c>
      <c s="32" t="s">
        <v>3358</v>
      </c>
      <c s="33" t="s">
        <v>216</v>
      </c>
      <c s="34">
        <v>0.016</v>
      </c>
      <c s="35">
        <v>0</v>
      </c>
      <c s="35">
        <f>ROUND(ROUND(H49,2)*ROUND(G49,3),2)</f>
      </c>
      <c r="O49">
        <f>(I49*21)/100</f>
      </c>
      <c t="s">
        <v>33</v>
      </c>
    </row>
    <row r="50" spans="1:5" ht="25.5">
      <c r="A50" s="36" t="s">
        <v>65</v>
      </c>
      <c r="E50" s="37" t="s">
        <v>3359</v>
      </c>
    </row>
    <row r="51" spans="1:5" ht="25.5">
      <c r="A51" s="38" t="s">
        <v>66</v>
      </c>
      <c r="E51" s="39" t="s">
        <v>3360</v>
      </c>
    </row>
    <row r="52" spans="1:5" ht="12.75">
      <c r="A52" t="s">
        <v>67</v>
      </c>
      <c r="E52" s="37" t="s">
        <v>62</v>
      </c>
    </row>
    <row r="53" spans="1:16" ht="12.75">
      <c r="A53" s="26" t="s">
        <v>59</v>
      </c>
      <c s="31" t="s">
        <v>234</v>
      </c>
      <c s="31" t="s">
        <v>3361</v>
      </c>
      <c s="26" t="s">
        <v>62</v>
      </c>
      <c s="32" t="s">
        <v>3362</v>
      </c>
      <c s="33" t="s">
        <v>71</v>
      </c>
      <c s="34">
        <v>3.72</v>
      </c>
      <c s="35">
        <v>0</v>
      </c>
      <c s="35">
        <f>ROUND(ROUND(H53,2)*ROUND(G53,3),2)</f>
      </c>
      <c r="O53">
        <f>(I53*21)/100</f>
      </c>
      <c t="s">
        <v>33</v>
      </c>
    </row>
    <row r="54" spans="1:5" ht="25.5">
      <c r="A54" s="36" t="s">
        <v>65</v>
      </c>
      <c r="E54" s="37" t="s">
        <v>3363</v>
      </c>
    </row>
    <row r="55" spans="1:5" ht="25.5">
      <c r="A55" s="38" t="s">
        <v>66</v>
      </c>
      <c r="E55" s="39" t="s">
        <v>3364</v>
      </c>
    </row>
    <row r="56" spans="1:5" ht="12.75">
      <c r="A56" t="s">
        <v>67</v>
      </c>
      <c r="E56" s="37" t="s">
        <v>3365</v>
      </c>
    </row>
    <row r="57" spans="1:16" ht="12.75">
      <c r="A57" s="26" t="s">
        <v>59</v>
      </c>
      <c s="31" t="s">
        <v>237</v>
      </c>
      <c s="31" t="s">
        <v>3366</v>
      </c>
      <c s="26" t="s">
        <v>62</v>
      </c>
      <c s="32" t="s">
        <v>3367</v>
      </c>
      <c s="33" t="s">
        <v>81</v>
      </c>
      <c s="34">
        <v>6</v>
      </c>
      <c s="35">
        <v>0</v>
      </c>
      <c s="35">
        <f>ROUND(ROUND(H57,2)*ROUND(G57,3),2)</f>
      </c>
      <c r="O57">
        <f>(I57*21)/100</f>
      </c>
      <c t="s">
        <v>33</v>
      </c>
    </row>
    <row r="58" spans="1:5" ht="25.5">
      <c r="A58" s="36" t="s">
        <v>65</v>
      </c>
      <c r="E58" s="37" t="s">
        <v>3368</v>
      </c>
    </row>
    <row r="59" spans="1:5" ht="25.5">
      <c r="A59" s="38" t="s">
        <v>66</v>
      </c>
      <c r="E59" s="39" t="s">
        <v>3369</v>
      </c>
    </row>
    <row r="60" spans="1:5" ht="408">
      <c r="A60" t="s">
        <v>67</v>
      </c>
      <c r="E60" s="37" t="s">
        <v>3370</v>
      </c>
    </row>
    <row r="61" spans="1:16" ht="12.75">
      <c r="A61" s="26" t="s">
        <v>59</v>
      </c>
      <c s="31" t="s">
        <v>240</v>
      </c>
      <c s="31" t="s">
        <v>3371</v>
      </c>
      <c s="26" t="s">
        <v>62</v>
      </c>
      <c s="32" t="s">
        <v>3372</v>
      </c>
      <c s="33" t="s">
        <v>225</v>
      </c>
      <c s="34">
        <v>4.44</v>
      </c>
      <c s="35">
        <v>0</v>
      </c>
      <c s="35">
        <f>ROUND(ROUND(H61,2)*ROUND(G61,3),2)</f>
      </c>
      <c r="O61">
        <f>(I61*21)/100</f>
      </c>
      <c t="s">
        <v>33</v>
      </c>
    </row>
    <row r="62" spans="1:5" ht="38.25">
      <c r="A62" s="36" t="s">
        <v>65</v>
      </c>
      <c r="E62" s="37" t="s">
        <v>3373</v>
      </c>
    </row>
    <row r="63" spans="1:5" ht="25.5">
      <c r="A63" s="38" t="s">
        <v>66</v>
      </c>
      <c r="E63" s="39" t="s">
        <v>3374</v>
      </c>
    </row>
    <row r="64" spans="1:5" ht="89.25">
      <c r="A64" t="s">
        <v>67</v>
      </c>
      <c r="E64" s="37" t="s">
        <v>3375</v>
      </c>
    </row>
    <row r="65" spans="1:16" ht="12.75">
      <c r="A65" s="26" t="s">
        <v>59</v>
      </c>
      <c s="31" t="s">
        <v>152</v>
      </c>
      <c s="31" t="s">
        <v>3376</v>
      </c>
      <c s="26" t="s">
        <v>62</v>
      </c>
      <c s="32" t="s">
        <v>3377</v>
      </c>
      <c s="33" t="s">
        <v>216</v>
      </c>
      <c s="34">
        <v>0.268</v>
      </c>
      <c s="35">
        <v>0</v>
      </c>
      <c s="35">
        <f>ROUND(ROUND(H65,2)*ROUND(G65,3),2)</f>
      </c>
      <c r="O65">
        <f>(I65*21)/100</f>
      </c>
      <c t="s">
        <v>33</v>
      </c>
    </row>
    <row r="66" spans="1:5" ht="12.75">
      <c r="A66" s="36" t="s">
        <v>65</v>
      </c>
      <c r="E66" s="37" t="s">
        <v>3377</v>
      </c>
    </row>
    <row r="67" spans="1:5" ht="25.5">
      <c r="A67" s="38" t="s">
        <v>66</v>
      </c>
      <c r="E67" s="39" t="s">
        <v>3378</v>
      </c>
    </row>
    <row r="68" spans="1:5" ht="76.5">
      <c r="A68" t="s">
        <v>67</v>
      </c>
      <c r="E68" s="37" t="s">
        <v>3379</v>
      </c>
    </row>
    <row r="69" spans="1:18" ht="12.75" customHeight="1">
      <c r="A69" s="6" t="s">
        <v>56</v>
      </c>
      <c s="6"/>
      <c s="41" t="s">
        <v>43</v>
      </c>
      <c s="6"/>
      <c s="29" t="s">
        <v>1375</v>
      </c>
      <c s="6"/>
      <c s="6"/>
      <c s="6"/>
      <c s="42">
        <f>0+Q69</f>
      </c>
      <c r="O69">
        <f>0+R69</f>
      </c>
      <c r="Q69">
        <f>0+I70+I74</f>
      </c>
      <c>
        <f>0+O70+O74</f>
      </c>
    </row>
    <row r="70" spans="1:16" ht="25.5">
      <c r="A70" s="26" t="s">
        <v>59</v>
      </c>
      <c s="31" t="s">
        <v>243</v>
      </c>
      <c s="31" t="s">
        <v>3380</v>
      </c>
      <c s="26" t="s">
        <v>62</v>
      </c>
      <c s="32" t="s">
        <v>3381</v>
      </c>
      <c s="33" t="s">
        <v>225</v>
      </c>
      <c s="34">
        <v>11</v>
      </c>
      <c s="35">
        <v>0</v>
      </c>
      <c s="35">
        <f>ROUND(ROUND(H70,2)*ROUND(G70,3),2)</f>
      </c>
      <c r="O70">
        <f>(I70*21)/100</f>
      </c>
      <c t="s">
        <v>33</v>
      </c>
    </row>
    <row r="71" spans="1:5" ht="25.5">
      <c r="A71" s="36" t="s">
        <v>65</v>
      </c>
      <c r="E71" s="37" t="s">
        <v>3382</v>
      </c>
    </row>
    <row r="72" spans="1:5" ht="25.5">
      <c r="A72" s="38" t="s">
        <v>66</v>
      </c>
      <c r="E72" s="39" t="s">
        <v>3383</v>
      </c>
    </row>
    <row r="73" spans="1:5" ht="191.25">
      <c r="A73" t="s">
        <v>67</v>
      </c>
      <c r="E73" s="37" t="s">
        <v>3384</v>
      </c>
    </row>
    <row r="74" spans="1:16" ht="25.5">
      <c r="A74" s="26" t="s">
        <v>59</v>
      </c>
      <c s="31" t="s">
        <v>246</v>
      </c>
      <c s="31" t="s">
        <v>3385</v>
      </c>
      <c s="26" t="s">
        <v>62</v>
      </c>
      <c s="32" t="s">
        <v>3386</v>
      </c>
      <c s="33" t="s">
        <v>225</v>
      </c>
      <c s="34">
        <v>55</v>
      </c>
      <c s="35">
        <v>0</v>
      </c>
      <c s="35">
        <f>ROUND(ROUND(H74,2)*ROUND(G74,3),2)</f>
      </c>
      <c r="O74">
        <f>(I74*21)/100</f>
      </c>
      <c t="s">
        <v>33</v>
      </c>
    </row>
    <row r="75" spans="1:5" ht="25.5">
      <c r="A75" s="36" t="s">
        <v>65</v>
      </c>
      <c r="E75" s="37" t="s">
        <v>3387</v>
      </c>
    </row>
    <row r="76" spans="1:5" ht="25.5">
      <c r="A76" s="38" t="s">
        <v>66</v>
      </c>
      <c r="E76" s="39" t="s">
        <v>3388</v>
      </c>
    </row>
    <row r="77" spans="1:5" ht="191.25">
      <c r="A77" t="s">
        <v>67</v>
      </c>
      <c r="E77" s="37" t="s">
        <v>3384</v>
      </c>
    </row>
    <row r="78" spans="1:18" ht="12.75" customHeight="1">
      <c r="A78" s="6" t="s">
        <v>56</v>
      </c>
      <c s="6"/>
      <c s="41" t="s">
        <v>1890</v>
      </c>
      <c s="6"/>
      <c s="29" t="s">
        <v>1891</v>
      </c>
      <c s="6"/>
      <c s="6"/>
      <c s="6"/>
      <c s="42">
        <f>0+Q78</f>
      </c>
      <c r="O78">
        <f>0+R78</f>
      </c>
      <c r="Q78">
        <f>0+I79</f>
      </c>
      <c>
        <f>0+O79</f>
      </c>
    </row>
    <row r="79" spans="1:16" ht="12.75">
      <c r="A79" s="26" t="s">
        <v>59</v>
      </c>
      <c s="31" t="s">
        <v>60</v>
      </c>
      <c s="31" t="s">
        <v>3389</v>
      </c>
      <c s="26" t="s">
        <v>62</v>
      </c>
      <c s="32" t="s">
        <v>3390</v>
      </c>
      <c s="33" t="s">
        <v>81</v>
      </c>
      <c s="34">
        <v>5</v>
      </c>
      <c s="35">
        <v>0</v>
      </c>
      <c s="35">
        <f>ROUND(ROUND(H79,2)*ROUND(G79,3),2)</f>
      </c>
      <c r="O79">
        <f>(I79*21)/100</f>
      </c>
      <c t="s">
        <v>33</v>
      </c>
    </row>
    <row r="80" spans="1:5" ht="38.25">
      <c r="A80" s="36" t="s">
        <v>65</v>
      </c>
      <c r="E80" s="37" t="s">
        <v>3391</v>
      </c>
    </row>
    <row r="81" spans="1:5" ht="38.25">
      <c r="A81" s="38" t="s">
        <v>66</v>
      </c>
      <c r="E81" s="39" t="s">
        <v>3392</v>
      </c>
    </row>
    <row r="82" spans="1:5" ht="63.75">
      <c r="A82" t="s">
        <v>67</v>
      </c>
      <c r="E82" s="37" t="s">
        <v>3393</v>
      </c>
    </row>
    <row r="83" spans="1:18" ht="12.75" customHeight="1">
      <c r="A83" s="6" t="s">
        <v>56</v>
      </c>
      <c s="6"/>
      <c s="41" t="s">
        <v>45</v>
      </c>
      <c s="6"/>
      <c s="29" t="s">
        <v>3394</v>
      </c>
      <c s="6"/>
      <c s="6"/>
      <c s="6"/>
      <c s="42">
        <f>0+Q83</f>
      </c>
      <c r="O83">
        <f>0+R83</f>
      </c>
      <c r="Q83">
        <f>0+I84+I88</f>
      </c>
      <c>
        <f>0+O84+O88</f>
      </c>
    </row>
    <row r="84" spans="1:16" ht="12.75">
      <c r="A84" s="26" t="s">
        <v>59</v>
      </c>
      <c s="31" t="s">
        <v>68</v>
      </c>
      <c s="31" t="s">
        <v>3395</v>
      </c>
      <c s="26" t="s">
        <v>62</v>
      </c>
      <c s="32" t="s">
        <v>3396</v>
      </c>
      <c s="33" t="s">
        <v>225</v>
      </c>
      <c s="34">
        <v>3</v>
      </c>
      <c s="35">
        <v>0</v>
      </c>
      <c s="35">
        <f>ROUND(ROUND(H84,2)*ROUND(G84,3),2)</f>
      </c>
      <c r="O84">
        <f>(I84*21)/100</f>
      </c>
      <c t="s">
        <v>33</v>
      </c>
    </row>
    <row r="85" spans="1:5" ht="12.75">
      <c r="A85" s="36" t="s">
        <v>65</v>
      </c>
      <c r="E85" s="37" t="s">
        <v>3396</v>
      </c>
    </row>
    <row r="86" spans="1:5" ht="12.75">
      <c r="A86" s="38" t="s">
        <v>66</v>
      </c>
      <c r="E86" s="39" t="s">
        <v>62</v>
      </c>
    </row>
    <row r="87" spans="1:5" ht="12.75">
      <c r="A87" t="s">
        <v>67</v>
      </c>
      <c r="E87" s="37" t="s">
        <v>62</v>
      </c>
    </row>
    <row r="88" spans="1:16" ht="25.5">
      <c r="A88" s="26" t="s">
        <v>59</v>
      </c>
      <c s="31" t="s">
        <v>72</v>
      </c>
      <c s="31" t="s">
        <v>3397</v>
      </c>
      <c s="26" t="s">
        <v>62</v>
      </c>
      <c s="32" t="s">
        <v>3398</v>
      </c>
      <c s="33" t="s">
        <v>225</v>
      </c>
      <c s="34">
        <v>15</v>
      </c>
      <c s="35">
        <v>0</v>
      </c>
      <c s="35">
        <f>ROUND(ROUND(H88,2)*ROUND(G88,3),2)</f>
      </c>
      <c r="O88">
        <f>(I88*21)/100</f>
      </c>
      <c t="s">
        <v>33</v>
      </c>
    </row>
    <row r="89" spans="1:5" ht="51">
      <c r="A89" s="36" t="s">
        <v>65</v>
      </c>
      <c r="E89" s="37" t="s">
        <v>3399</v>
      </c>
    </row>
    <row r="90" spans="1:5" ht="25.5">
      <c r="A90" s="38" t="s">
        <v>66</v>
      </c>
      <c r="E90" s="39" t="s">
        <v>3400</v>
      </c>
    </row>
    <row r="91" spans="1:5" ht="76.5">
      <c r="A91" t="s">
        <v>67</v>
      </c>
      <c r="E91" s="37" t="s">
        <v>3401</v>
      </c>
    </row>
    <row r="92" spans="1:18" ht="12.75" customHeight="1">
      <c r="A92" s="6" t="s">
        <v>56</v>
      </c>
      <c s="6"/>
      <c s="41" t="s">
        <v>47</v>
      </c>
      <c s="6"/>
      <c s="29" t="s">
        <v>1979</v>
      </c>
      <c s="6"/>
      <c s="6"/>
      <c s="6"/>
      <c s="42">
        <f>0+Q92</f>
      </c>
      <c r="O92">
        <f>0+R92</f>
      </c>
      <c r="Q92">
        <f>0+I93+I97+I101+I105</f>
      </c>
      <c>
        <f>0+O93+O97+O101+O105</f>
      </c>
    </row>
    <row r="93" spans="1:16" ht="12.75">
      <c r="A93" s="26" t="s">
        <v>59</v>
      </c>
      <c s="31" t="s">
        <v>75</v>
      </c>
      <c s="31" t="s">
        <v>2782</v>
      </c>
      <c s="26" t="s">
        <v>62</v>
      </c>
      <c s="32" t="s">
        <v>2783</v>
      </c>
      <c s="33" t="s">
        <v>225</v>
      </c>
      <c s="34">
        <v>4.8</v>
      </c>
      <c s="35">
        <v>0</v>
      </c>
      <c s="35">
        <f>ROUND(ROUND(H93,2)*ROUND(G93,3),2)</f>
      </c>
      <c r="O93">
        <f>(I93*21)/100</f>
      </c>
      <c t="s">
        <v>33</v>
      </c>
    </row>
    <row r="94" spans="1:5" ht="12.75">
      <c r="A94" s="36" t="s">
        <v>65</v>
      </c>
      <c r="E94" s="37" t="s">
        <v>2784</v>
      </c>
    </row>
    <row r="95" spans="1:5" ht="25.5">
      <c r="A95" s="38" t="s">
        <v>66</v>
      </c>
      <c r="E95" s="39" t="s">
        <v>3402</v>
      </c>
    </row>
    <row r="96" spans="1:5" ht="12.75">
      <c r="A96" t="s">
        <v>67</v>
      </c>
      <c r="E96" s="37" t="s">
        <v>62</v>
      </c>
    </row>
    <row r="97" spans="1:16" ht="12.75">
      <c r="A97" s="26" t="s">
        <v>59</v>
      </c>
      <c s="31" t="s">
        <v>78</v>
      </c>
      <c s="31" t="s">
        <v>2786</v>
      </c>
      <c s="26" t="s">
        <v>62</v>
      </c>
      <c s="32" t="s">
        <v>2787</v>
      </c>
      <c s="33" t="s">
        <v>225</v>
      </c>
      <c s="34">
        <v>4.8</v>
      </c>
      <c s="35">
        <v>0</v>
      </c>
      <c s="35">
        <f>ROUND(ROUND(H97,2)*ROUND(G97,3),2)</f>
      </c>
      <c r="O97">
        <f>(I97*21)/100</f>
      </c>
      <c t="s">
        <v>33</v>
      </c>
    </row>
    <row r="98" spans="1:5" ht="25.5">
      <c r="A98" s="36" t="s">
        <v>65</v>
      </c>
      <c r="E98" s="37" t="s">
        <v>2788</v>
      </c>
    </row>
    <row r="99" spans="1:5" ht="25.5">
      <c r="A99" s="38" t="s">
        <v>66</v>
      </c>
      <c r="E99" s="39" t="s">
        <v>3403</v>
      </c>
    </row>
    <row r="100" spans="1:5" ht="63.75">
      <c r="A100" t="s">
        <v>67</v>
      </c>
      <c r="E100" s="37" t="s">
        <v>2790</v>
      </c>
    </row>
    <row r="101" spans="1:16" ht="12.75">
      <c r="A101" s="26" t="s">
        <v>59</v>
      </c>
      <c s="31" t="s">
        <v>82</v>
      </c>
      <c s="31" t="s">
        <v>2791</v>
      </c>
      <c s="26" t="s">
        <v>62</v>
      </c>
      <c s="32" t="s">
        <v>2792</v>
      </c>
      <c s="33" t="s">
        <v>225</v>
      </c>
      <c s="34">
        <v>4.8</v>
      </c>
      <c s="35">
        <v>0</v>
      </c>
      <c s="35">
        <f>ROUND(ROUND(H101,2)*ROUND(G101,3),2)</f>
      </c>
      <c r="O101">
        <f>(I101*21)/100</f>
      </c>
      <c t="s">
        <v>33</v>
      </c>
    </row>
    <row r="102" spans="1:5" ht="25.5">
      <c r="A102" s="36" t="s">
        <v>65</v>
      </c>
      <c r="E102" s="37" t="s">
        <v>2793</v>
      </c>
    </row>
    <row r="103" spans="1:5" ht="25.5">
      <c r="A103" s="38" t="s">
        <v>66</v>
      </c>
      <c r="E103" s="39" t="s">
        <v>3403</v>
      </c>
    </row>
    <row r="104" spans="1:5" ht="89.25">
      <c r="A104" t="s">
        <v>67</v>
      </c>
      <c r="E104" s="37" t="s">
        <v>2794</v>
      </c>
    </row>
    <row r="105" spans="1:16" ht="25.5">
      <c r="A105" s="26" t="s">
        <v>59</v>
      </c>
      <c s="31" t="s">
        <v>85</v>
      </c>
      <c s="31" t="s">
        <v>3404</v>
      </c>
      <c s="26" t="s">
        <v>62</v>
      </c>
      <c s="32" t="s">
        <v>3405</v>
      </c>
      <c s="33" t="s">
        <v>225</v>
      </c>
      <c s="34">
        <v>3.4</v>
      </c>
      <c s="35">
        <v>0</v>
      </c>
      <c s="35">
        <f>ROUND(ROUND(H105,2)*ROUND(G105,3),2)</f>
      </c>
      <c r="O105">
        <f>(I105*21)/100</f>
      </c>
      <c t="s">
        <v>33</v>
      </c>
    </row>
    <row r="106" spans="1:5" ht="25.5">
      <c r="A106" s="36" t="s">
        <v>65</v>
      </c>
      <c r="E106" s="37" t="s">
        <v>3406</v>
      </c>
    </row>
    <row r="107" spans="1:5" ht="25.5">
      <c r="A107" s="38" t="s">
        <v>66</v>
      </c>
      <c r="E107" s="39" t="s">
        <v>3407</v>
      </c>
    </row>
    <row r="108" spans="1:5" ht="12.75">
      <c r="A108" t="s">
        <v>67</v>
      </c>
      <c r="E108" s="37" t="s">
        <v>62</v>
      </c>
    </row>
    <row r="109" spans="1:18" ht="12.75" customHeight="1">
      <c r="A109" s="6" t="s">
        <v>56</v>
      </c>
      <c s="6"/>
      <c s="41" t="s">
        <v>1902</v>
      </c>
      <c s="6"/>
      <c s="29" t="s">
        <v>1903</v>
      </c>
      <c s="6"/>
      <c s="6"/>
      <c s="6"/>
      <c s="42">
        <f>0+Q109</f>
      </c>
      <c r="O109">
        <f>0+R109</f>
      </c>
      <c r="Q109">
        <f>0+I110+I114+I118+I122+I126+I130+I134</f>
      </c>
      <c>
        <f>0+O110+O114+O118+O122+O126+O130+O134</f>
      </c>
    </row>
    <row r="110" spans="1:16" ht="12.75">
      <c r="A110" s="26" t="s">
        <v>59</v>
      </c>
      <c s="31" t="s">
        <v>39</v>
      </c>
      <c s="31" t="s">
        <v>1904</v>
      </c>
      <c s="26" t="s">
        <v>62</v>
      </c>
      <c s="32" t="s">
        <v>1905</v>
      </c>
      <c s="33" t="s">
        <v>971</v>
      </c>
      <c s="34">
        <v>0.003</v>
      </c>
      <c s="35">
        <v>0</v>
      </c>
      <c s="35">
        <f>ROUND(ROUND(H110,2)*ROUND(G110,3),2)</f>
      </c>
      <c r="O110">
        <f>(I110*21)/100</f>
      </c>
      <c t="s">
        <v>33</v>
      </c>
    </row>
    <row r="111" spans="1:5" ht="12.75">
      <c r="A111" s="36" t="s">
        <v>65</v>
      </c>
      <c r="E111" s="37" t="s">
        <v>1905</v>
      </c>
    </row>
    <row r="112" spans="1:5" ht="12.75">
      <c r="A112" s="38" t="s">
        <v>66</v>
      </c>
      <c r="E112" s="39" t="s">
        <v>62</v>
      </c>
    </row>
    <row r="113" spans="1:5" ht="12.75">
      <c r="A113" t="s">
        <v>67</v>
      </c>
      <c r="E113" s="37" t="s">
        <v>62</v>
      </c>
    </row>
    <row r="114" spans="1:16" ht="25.5">
      <c r="A114" s="26" t="s">
        <v>59</v>
      </c>
      <c s="31" t="s">
        <v>88</v>
      </c>
      <c s="31" t="s">
        <v>2795</v>
      </c>
      <c s="26" t="s">
        <v>62</v>
      </c>
      <c s="32" t="s">
        <v>2796</v>
      </c>
      <c s="33" t="s">
        <v>225</v>
      </c>
      <c s="34">
        <v>19.392</v>
      </c>
      <c s="35">
        <v>0</v>
      </c>
      <c s="35">
        <f>ROUND(ROUND(H114,2)*ROUND(G114,3),2)</f>
      </c>
      <c r="O114">
        <f>(I114*21)/100</f>
      </c>
      <c t="s">
        <v>33</v>
      </c>
    </row>
    <row r="115" spans="1:5" ht="25.5">
      <c r="A115" s="36" t="s">
        <v>65</v>
      </c>
      <c r="E115" s="37" t="s">
        <v>2796</v>
      </c>
    </row>
    <row r="116" spans="1:5" ht="12.75">
      <c r="A116" s="38" t="s">
        <v>66</v>
      </c>
      <c r="E116" s="39" t="s">
        <v>62</v>
      </c>
    </row>
    <row r="117" spans="1:5" ht="12.75">
      <c r="A117" t="s">
        <v>67</v>
      </c>
      <c r="E117" s="37" t="s">
        <v>62</v>
      </c>
    </row>
    <row r="118" spans="1:16" ht="12.75">
      <c r="A118" s="26" t="s">
        <v>59</v>
      </c>
      <c s="31" t="s">
        <v>91</v>
      </c>
      <c s="31" t="s">
        <v>1913</v>
      </c>
      <c s="26" t="s">
        <v>62</v>
      </c>
      <c s="32" t="s">
        <v>3272</v>
      </c>
      <c s="33" t="s">
        <v>225</v>
      </c>
      <c s="34">
        <v>8.08</v>
      </c>
      <c s="35">
        <v>0</v>
      </c>
      <c s="35">
        <f>ROUND(ROUND(H118,2)*ROUND(G118,3),2)</f>
      </c>
      <c r="O118">
        <f>(I118*21)/100</f>
      </c>
      <c t="s">
        <v>33</v>
      </c>
    </row>
    <row r="119" spans="1:5" ht="25.5">
      <c r="A119" s="36" t="s">
        <v>65</v>
      </c>
      <c r="E119" s="37" t="s">
        <v>3273</v>
      </c>
    </row>
    <row r="120" spans="1:5" ht="51">
      <c r="A120" s="38" t="s">
        <v>66</v>
      </c>
      <c r="E120" s="39" t="s">
        <v>3408</v>
      </c>
    </row>
    <row r="121" spans="1:5" ht="25.5">
      <c r="A121" t="s">
        <v>67</v>
      </c>
      <c r="E121" s="37" t="s">
        <v>1912</v>
      </c>
    </row>
    <row r="122" spans="1:16" ht="12.75">
      <c r="A122" s="26" t="s">
        <v>59</v>
      </c>
      <c s="31" t="s">
        <v>94</v>
      </c>
      <c s="31" t="s">
        <v>2805</v>
      </c>
      <c s="26" t="s">
        <v>62</v>
      </c>
      <c s="32" t="s">
        <v>2806</v>
      </c>
      <c s="33" t="s">
        <v>225</v>
      </c>
      <c s="34">
        <v>9</v>
      </c>
      <c s="35">
        <v>0</v>
      </c>
      <c s="35">
        <f>ROUND(ROUND(H122,2)*ROUND(G122,3),2)</f>
      </c>
      <c r="O122">
        <f>(I122*21)/100</f>
      </c>
      <c t="s">
        <v>33</v>
      </c>
    </row>
    <row r="123" spans="1:5" ht="12.75">
      <c r="A123" s="36" t="s">
        <v>65</v>
      </c>
      <c r="E123" s="37" t="s">
        <v>2807</v>
      </c>
    </row>
    <row r="124" spans="1:5" ht="51">
      <c r="A124" s="38" t="s">
        <v>66</v>
      </c>
      <c r="E124" s="39" t="s">
        <v>3409</v>
      </c>
    </row>
    <row r="125" spans="1:5" ht="25.5">
      <c r="A125" t="s">
        <v>67</v>
      </c>
      <c r="E125" s="37" t="s">
        <v>2804</v>
      </c>
    </row>
    <row r="126" spans="1:16" ht="12.75">
      <c r="A126" s="26" t="s">
        <v>59</v>
      </c>
      <c s="31" t="s">
        <v>97</v>
      </c>
      <c s="31" t="s">
        <v>2809</v>
      </c>
      <c s="26" t="s">
        <v>62</v>
      </c>
      <c s="32" t="s">
        <v>2810</v>
      </c>
      <c s="33" t="s">
        <v>225</v>
      </c>
      <c s="34">
        <v>16.16</v>
      </c>
      <c s="35">
        <v>0</v>
      </c>
      <c s="35">
        <f>ROUND(ROUND(H126,2)*ROUND(G126,3),2)</f>
      </c>
      <c r="O126">
        <f>(I126*21)/100</f>
      </c>
      <c t="s">
        <v>33</v>
      </c>
    </row>
    <row r="127" spans="1:5" ht="12.75">
      <c r="A127" s="36" t="s">
        <v>65</v>
      </c>
      <c r="E127" s="37" t="s">
        <v>2811</v>
      </c>
    </row>
    <row r="128" spans="1:5" ht="51">
      <c r="A128" s="38" t="s">
        <v>66</v>
      </c>
      <c r="E128" s="39" t="s">
        <v>3410</v>
      </c>
    </row>
    <row r="129" spans="1:5" ht="25.5">
      <c r="A129" t="s">
        <v>67</v>
      </c>
      <c r="E129" s="37" t="s">
        <v>2813</v>
      </c>
    </row>
    <row r="130" spans="1:16" ht="25.5">
      <c r="A130" s="26" t="s">
        <v>59</v>
      </c>
      <c s="31" t="s">
        <v>146</v>
      </c>
      <c s="31" t="s">
        <v>1919</v>
      </c>
      <c s="26" t="s">
        <v>62</v>
      </c>
      <c s="32" t="s">
        <v>2814</v>
      </c>
      <c s="33" t="s">
        <v>971</v>
      </c>
      <c s="34">
        <v>0.105</v>
      </c>
      <c s="35">
        <v>0</v>
      </c>
      <c s="35">
        <f>ROUND(ROUND(H130,2)*ROUND(G130,3),2)</f>
      </c>
      <c r="O130">
        <f>(I130*21)/100</f>
      </c>
      <c t="s">
        <v>33</v>
      </c>
    </row>
    <row r="131" spans="1:5" ht="38.25">
      <c r="A131" s="36" t="s">
        <v>65</v>
      </c>
      <c r="E131" s="37" t="s">
        <v>2815</v>
      </c>
    </row>
    <row r="132" spans="1:5" ht="12.75">
      <c r="A132" s="38" t="s">
        <v>66</v>
      </c>
      <c r="E132" s="39" t="s">
        <v>62</v>
      </c>
    </row>
    <row r="133" spans="1:5" ht="114.75">
      <c r="A133" t="s">
        <v>67</v>
      </c>
      <c r="E133" s="37" t="s">
        <v>2816</v>
      </c>
    </row>
    <row r="134" spans="1:16" ht="12.75">
      <c r="A134" s="26" t="s">
        <v>59</v>
      </c>
      <c s="31" t="s">
        <v>158</v>
      </c>
      <c s="31" t="s">
        <v>3411</v>
      </c>
      <c s="26" t="s">
        <v>62</v>
      </c>
      <c s="32" t="s">
        <v>3412</v>
      </c>
      <c s="33" t="s">
        <v>81</v>
      </c>
      <c s="34">
        <v>5</v>
      </c>
      <c s="35">
        <v>0</v>
      </c>
      <c s="35">
        <f>ROUND(ROUND(H134,2)*ROUND(G134,3),2)</f>
      </c>
      <c r="O134">
        <f>(I134*21)/100</f>
      </c>
      <c t="s">
        <v>33</v>
      </c>
    </row>
    <row r="135" spans="1:5" ht="12.75">
      <c r="A135" s="36" t="s">
        <v>65</v>
      </c>
      <c r="E135" s="37" t="s">
        <v>3412</v>
      </c>
    </row>
    <row r="136" spans="1:5" ht="25.5">
      <c r="A136" s="38" t="s">
        <v>66</v>
      </c>
      <c r="E136" s="39" t="s">
        <v>3413</v>
      </c>
    </row>
    <row r="137" spans="1:5" ht="12.75">
      <c r="A137" t="s">
        <v>67</v>
      </c>
      <c r="E137" s="37" t="s">
        <v>62</v>
      </c>
    </row>
    <row r="138" spans="1:18" ht="12.75" customHeight="1">
      <c r="A138" s="6" t="s">
        <v>56</v>
      </c>
      <c s="6"/>
      <c s="41" t="s">
        <v>3414</v>
      </c>
      <c s="6"/>
      <c s="29" t="s">
        <v>3415</v>
      </c>
      <c s="6"/>
      <c s="6"/>
      <c s="6"/>
      <c s="42">
        <f>0+Q138</f>
      </c>
      <c r="O138">
        <f>0+R138</f>
      </c>
      <c r="Q138">
        <f>0+I139</f>
      </c>
      <c>
        <f>0+O139</f>
      </c>
    </row>
    <row r="139" spans="1:16" ht="12.75">
      <c r="A139" s="26" t="s">
        <v>59</v>
      </c>
      <c s="31" t="s">
        <v>100</v>
      </c>
      <c s="31" t="s">
        <v>3416</v>
      </c>
      <c s="26" t="s">
        <v>62</v>
      </c>
      <c s="32" t="s">
        <v>3417</v>
      </c>
      <c s="33" t="s">
        <v>934</v>
      </c>
      <c s="34">
        <v>1</v>
      </c>
      <c s="35">
        <v>0</v>
      </c>
      <c s="35">
        <f>ROUND(ROUND(H139,2)*ROUND(G139,3),2)</f>
      </c>
      <c r="O139">
        <f>(I139*21)/100</f>
      </c>
      <c t="s">
        <v>33</v>
      </c>
    </row>
    <row r="140" spans="1:5" ht="12.75">
      <c r="A140" s="36" t="s">
        <v>65</v>
      </c>
      <c r="E140" s="37" t="s">
        <v>3417</v>
      </c>
    </row>
    <row r="141" spans="1:5" ht="12.75">
      <c r="A141" s="38" t="s">
        <v>66</v>
      </c>
      <c r="E141" s="39" t="s">
        <v>1504</v>
      </c>
    </row>
    <row r="142" spans="1:5" ht="12.75">
      <c r="A142" t="s">
        <v>67</v>
      </c>
      <c r="E142" s="37" t="s">
        <v>62</v>
      </c>
    </row>
    <row r="143" spans="1:18" ht="12.75" customHeight="1">
      <c r="A143" s="6" t="s">
        <v>56</v>
      </c>
      <c s="6"/>
      <c s="41" t="s">
        <v>662</v>
      </c>
      <c s="6"/>
      <c s="29" t="s">
        <v>3083</v>
      </c>
      <c s="6"/>
      <c s="6"/>
      <c s="6"/>
      <c s="42">
        <f>0+Q143</f>
      </c>
      <c r="O143">
        <f>0+R143</f>
      </c>
      <c r="Q143">
        <f>0+I144+I148</f>
      </c>
      <c>
        <f>0+O144+O148</f>
      </c>
    </row>
    <row r="144" spans="1:16" ht="12.75">
      <c r="A144" s="26" t="s">
        <v>59</v>
      </c>
      <c s="31" t="s">
        <v>103</v>
      </c>
      <c s="31" t="s">
        <v>3418</v>
      </c>
      <c s="26" t="s">
        <v>62</v>
      </c>
      <c s="32" t="s">
        <v>3419</v>
      </c>
      <c s="33" t="s">
        <v>71</v>
      </c>
      <c s="34">
        <v>4.5</v>
      </c>
      <c s="35">
        <v>0</v>
      </c>
      <c s="35">
        <f>ROUND(ROUND(H144,2)*ROUND(G144,3),2)</f>
      </c>
      <c r="O144">
        <f>(I144*21)/100</f>
      </c>
      <c t="s">
        <v>33</v>
      </c>
    </row>
    <row r="145" spans="1:5" ht="25.5">
      <c r="A145" s="36" t="s">
        <v>65</v>
      </c>
      <c r="E145" s="37" t="s">
        <v>3420</v>
      </c>
    </row>
    <row r="146" spans="1:5" ht="25.5">
      <c r="A146" s="38" t="s">
        <v>66</v>
      </c>
      <c r="E146" s="39" t="s">
        <v>3421</v>
      </c>
    </row>
    <row r="147" spans="1:5" ht="12.75">
      <c r="A147" t="s">
        <v>67</v>
      </c>
      <c r="E147" s="37" t="s">
        <v>62</v>
      </c>
    </row>
    <row r="148" spans="1:16" ht="12.75">
      <c r="A148" s="26" t="s">
        <v>59</v>
      </c>
      <c s="31" t="s">
        <v>161</v>
      </c>
      <c s="31" t="s">
        <v>3422</v>
      </c>
      <c s="26" t="s">
        <v>62</v>
      </c>
      <c s="32" t="s">
        <v>3423</v>
      </c>
      <c s="33" t="s">
        <v>71</v>
      </c>
      <c s="34">
        <v>4.5</v>
      </c>
      <c s="35">
        <v>0</v>
      </c>
      <c s="35">
        <f>ROUND(ROUND(H148,2)*ROUND(G148,3),2)</f>
      </c>
      <c r="O148">
        <f>(I148*21)/100</f>
      </c>
      <c t="s">
        <v>33</v>
      </c>
    </row>
    <row r="149" spans="1:5" ht="25.5">
      <c r="A149" s="36" t="s">
        <v>65</v>
      </c>
      <c r="E149" s="37" t="s">
        <v>3424</v>
      </c>
    </row>
    <row r="150" spans="1:5" ht="25.5">
      <c r="A150" s="38" t="s">
        <v>66</v>
      </c>
      <c r="E150" s="39" t="s">
        <v>3425</v>
      </c>
    </row>
    <row r="151" spans="1:5" ht="12.75">
      <c r="A151" t="s">
        <v>67</v>
      </c>
      <c r="E151" s="37" t="s">
        <v>62</v>
      </c>
    </row>
    <row r="152" spans="1:18" ht="12.75" customHeight="1">
      <c r="A152" s="6" t="s">
        <v>56</v>
      </c>
      <c s="6"/>
      <c s="41" t="s">
        <v>1923</v>
      </c>
      <c s="6"/>
      <c s="29" t="s">
        <v>1924</v>
      </c>
      <c s="6"/>
      <c s="6"/>
      <c s="6"/>
      <c s="42">
        <f>0+Q152</f>
      </c>
      <c r="O152">
        <f>0+R152</f>
      </c>
      <c r="Q152">
        <f>0+I153+I157+I161</f>
      </c>
      <c>
        <f>0+O153+O157+O161</f>
      </c>
    </row>
    <row r="153" spans="1:16" ht="12.75">
      <c r="A153" s="26" t="s">
        <v>59</v>
      </c>
      <c s="31" t="s">
        <v>107</v>
      </c>
      <c s="31" t="s">
        <v>3426</v>
      </c>
      <c s="26" t="s">
        <v>62</v>
      </c>
      <c s="32" t="s">
        <v>3427</v>
      </c>
      <c s="33" t="s">
        <v>998</v>
      </c>
      <c s="34">
        <v>60.6</v>
      </c>
      <c s="35">
        <v>0</v>
      </c>
      <c s="35">
        <f>ROUND(ROUND(H153,2)*ROUND(G153,3),2)</f>
      </c>
      <c r="O153">
        <f>(I153*21)/100</f>
      </c>
      <c t="s">
        <v>33</v>
      </c>
    </row>
    <row r="154" spans="1:5" ht="12.75">
      <c r="A154" s="36" t="s">
        <v>65</v>
      </c>
      <c r="E154" s="37" t="s">
        <v>3428</v>
      </c>
    </row>
    <row r="155" spans="1:5" ht="38.25">
      <c r="A155" s="38" t="s">
        <v>66</v>
      </c>
      <c r="E155" s="39" t="s">
        <v>3429</v>
      </c>
    </row>
    <row r="156" spans="1:5" ht="12.75">
      <c r="A156" t="s">
        <v>67</v>
      </c>
      <c r="E156" s="37" t="s">
        <v>3430</v>
      </c>
    </row>
    <row r="157" spans="1:16" ht="12.75">
      <c r="A157" s="26" t="s">
        <v>59</v>
      </c>
      <c s="31" t="s">
        <v>149</v>
      </c>
      <c s="31" t="s">
        <v>1925</v>
      </c>
      <c s="26" t="s">
        <v>62</v>
      </c>
      <c s="32" t="s">
        <v>3431</v>
      </c>
      <c s="33" t="s">
        <v>971</v>
      </c>
      <c s="34">
        <v>0.061</v>
      </c>
      <c s="35">
        <v>0</v>
      </c>
      <c s="35">
        <f>ROUND(ROUND(H157,2)*ROUND(G157,3),2)</f>
      </c>
      <c r="O157">
        <f>(I157*21)/100</f>
      </c>
      <c t="s">
        <v>33</v>
      </c>
    </row>
    <row r="158" spans="1:5" ht="25.5">
      <c r="A158" s="36" t="s">
        <v>65</v>
      </c>
      <c r="E158" s="37" t="s">
        <v>3432</v>
      </c>
    </row>
    <row r="159" spans="1:5" ht="12.75">
      <c r="A159" s="38" t="s">
        <v>66</v>
      </c>
      <c r="E159" s="39" t="s">
        <v>62</v>
      </c>
    </row>
    <row r="160" spans="1:5" ht="114.75">
      <c r="A160" t="s">
        <v>67</v>
      </c>
      <c r="E160" s="37" t="s">
        <v>3433</v>
      </c>
    </row>
    <row r="161" spans="1:16" ht="12.75">
      <c r="A161" s="26" t="s">
        <v>59</v>
      </c>
      <c s="31" t="s">
        <v>155</v>
      </c>
      <c s="31" t="s">
        <v>3434</v>
      </c>
      <c s="26" t="s">
        <v>62</v>
      </c>
      <c s="32" t="s">
        <v>3435</v>
      </c>
      <c s="33" t="s">
        <v>934</v>
      </c>
      <c s="34">
        <v>1</v>
      </c>
      <c s="35">
        <v>0</v>
      </c>
      <c s="35">
        <f>ROUND(ROUND(H161,2)*ROUND(G161,3),2)</f>
      </c>
      <c r="O161">
        <f>(I161*21)/100</f>
      </c>
      <c t="s">
        <v>33</v>
      </c>
    </row>
    <row r="162" spans="1:5" ht="63.75">
      <c r="A162" s="36" t="s">
        <v>65</v>
      </c>
      <c r="E162" s="37" t="s">
        <v>3436</v>
      </c>
    </row>
    <row r="163" spans="1:5" ht="12.75">
      <c r="A163" s="38" t="s">
        <v>66</v>
      </c>
      <c r="E163" s="39" t="s">
        <v>1504</v>
      </c>
    </row>
    <row r="164" spans="1:5" ht="12.75">
      <c r="A164" t="s">
        <v>67</v>
      </c>
      <c r="E164" s="37" t="s">
        <v>62</v>
      </c>
    </row>
    <row r="165" spans="1:18" ht="12.75" customHeight="1">
      <c r="A165" s="6" t="s">
        <v>56</v>
      </c>
      <c s="6"/>
      <c s="41" t="s">
        <v>2186</v>
      </c>
      <c s="6"/>
      <c s="29" t="s">
        <v>2187</v>
      </c>
      <c s="6"/>
      <c s="6"/>
      <c s="6"/>
      <c s="42">
        <f>0+Q165</f>
      </c>
      <c r="O165">
        <f>0+R165</f>
      </c>
      <c r="Q165">
        <f>0+I166+I170+I174+I178</f>
      </c>
      <c>
        <f>0+O166+O170+O174+O178</f>
      </c>
    </row>
    <row r="166" spans="1:16" ht="12.75">
      <c r="A166" s="26" t="s">
        <v>59</v>
      </c>
      <c s="31" t="s">
        <v>110</v>
      </c>
      <c s="31" t="s">
        <v>2834</v>
      </c>
      <c s="26" t="s">
        <v>62</v>
      </c>
      <c s="32" t="s">
        <v>2835</v>
      </c>
      <c s="33" t="s">
        <v>225</v>
      </c>
      <c s="34">
        <v>4.8</v>
      </c>
      <c s="35">
        <v>0</v>
      </c>
      <c s="35">
        <f>ROUND(ROUND(H166,2)*ROUND(G166,3),2)</f>
      </c>
      <c r="O166">
        <f>(I166*21)/100</f>
      </c>
      <c t="s">
        <v>33</v>
      </c>
    </row>
    <row r="167" spans="1:5" ht="12.75">
      <c r="A167" s="36" t="s">
        <v>65</v>
      </c>
      <c r="E167" s="37" t="s">
        <v>2836</v>
      </c>
    </row>
    <row r="168" spans="1:5" ht="25.5">
      <c r="A168" s="38" t="s">
        <v>66</v>
      </c>
      <c r="E168" s="39" t="s">
        <v>3403</v>
      </c>
    </row>
    <row r="169" spans="1:5" ht="12.75">
      <c r="A169" t="s">
        <v>67</v>
      </c>
      <c r="E169" s="37" t="s">
        <v>62</v>
      </c>
    </row>
    <row r="170" spans="1:16" ht="12.75">
      <c r="A170" s="26" t="s">
        <v>59</v>
      </c>
      <c s="31" t="s">
        <v>113</v>
      </c>
      <c s="31" t="s">
        <v>2838</v>
      </c>
      <c s="26" t="s">
        <v>62</v>
      </c>
      <c s="32" t="s">
        <v>2839</v>
      </c>
      <c s="33" t="s">
        <v>225</v>
      </c>
      <c s="34">
        <v>4.8</v>
      </c>
      <c s="35">
        <v>0</v>
      </c>
      <c s="35">
        <f>ROUND(ROUND(H170,2)*ROUND(G170,3),2)</f>
      </c>
      <c r="O170">
        <f>(I170*21)/100</f>
      </c>
      <c t="s">
        <v>33</v>
      </c>
    </row>
    <row r="171" spans="1:5" ht="12.75">
      <c r="A171" s="36" t="s">
        <v>65</v>
      </c>
      <c r="E171" s="37" t="s">
        <v>2840</v>
      </c>
    </row>
    <row r="172" spans="1:5" ht="25.5">
      <c r="A172" s="38" t="s">
        <v>66</v>
      </c>
      <c r="E172" s="39" t="s">
        <v>3403</v>
      </c>
    </row>
    <row r="173" spans="1:5" ht="12.75">
      <c r="A173" t="s">
        <v>67</v>
      </c>
      <c r="E173" s="37" t="s">
        <v>62</v>
      </c>
    </row>
    <row r="174" spans="1:16" ht="12.75">
      <c r="A174" s="26" t="s">
        <v>59</v>
      </c>
      <c s="31" t="s">
        <v>116</v>
      </c>
      <c s="31" t="s">
        <v>2841</v>
      </c>
      <c s="26" t="s">
        <v>62</v>
      </c>
      <c s="32" t="s">
        <v>2842</v>
      </c>
      <c s="33" t="s">
        <v>225</v>
      </c>
      <c s="34">
        <v>4.8</v>
      </c>
      <c s="35">
        <v>0</v>
      </c>
      <c s="35">
        <f>ROUND(ROUND(H174,2)*ROUND(G174,3),2)</f>
      </c>
      <c r="O174">
        <f>(I174*21)/100</f>
      </c>
      <c t="s">
        <v>33</v>
      </c>
    </row>
    <row r="175" spans="1:5" ht="25.5">
      <c r="A175" s="36" t="s">
        <v>65</v>
      </c>
      <c r="E175" s="37" t="s">
        <v>2843</v>
      </c>
    </row>
    <row r="176" spans="1:5" ht="25.5">
      <c r="A176" s="38" t="s">
        <v>66</v>
      </c>
      <c r="E176" s="39" t="s">
        <v>3403</v>
      </c>
    </row>
    <row r="177" spans="1:5" ht="12.75">
      <c r="A177" t="s">
        <v>67</v>
      </c>
      <c r="E177" s="37" t="s">
        <v>62</v>
      </c>
    </row>
    <row r="178" spans="1:16" ht="25.5">
      <c r="A178" s="26" t="s">
        <v>59</v>
      </c>
      <c s="31" t="s">
        <v>119</v>
      </c>
      <c s="31" t="s">
        <v>2844</v>
      </c>
      <c s="26" t="s">
        <v>62</v>
      </c>
      <c s="32" t="s">
        <v>2845</v>
      </c>
      <c s="33" t="s">
        <v>225</v>
      </c>
      <c s="34">
        <v>4.8</v>
      </c>
      <c s="35">
        <v>0</v>
      </c>
      <c s="35">
        <f>ROUND(ROUND(H178,2)*ROUND(G178,3),2)</f>
      </c>
      <c r="O178">
        <f>(I178*21)/100</f>
      </c>
      <c t="s">
        <v>33</v>
      </c>
    </row>
    <row r="179" spans="1:5" ht="25.5">
      <c r="A179" s="36" t="s">
        <v>65</v>
      </c>
      <c r="E179" s="37" t="s">
        <v>2846</v>
      </c>
    </row>
    <row r="180" spans="1:5" ht="25.5">
      <c r="A180" s="38" t="s">
        <v>66</v>
      </c>
      <c r="E180" s="39" t="s">
        <v>3403</v>
      </c>
    </row>
    <row r="181" spans="1:5" ht="12.75">
      <c r="A181" t="s">
        <v>67</v>
      </c>
      <c r="E181" s="37" t="s">
        <v>62</v>
      </c>
    </row>
    <row r="182" spans="1:18" ht="12.75" customHeight="1">
      <c r="A182" s="6" t="s">
        <v>56</v>
      </c>
      <c s="6"/>
      <c s="41" t="s">
        <v>50</v>
      </c>
      <c s="6"/>
      <c s="29" t="s">
        <v>2000</v>
      </c>
      <c s="6"/>
      <c s="6"/>
      <c s="6"/>
      <c s="42">
        <f>0+Q182</f>
      </c>
      <c r="O182">
        <f>0+R182</f>
      </c>
      <c r="Q182">
        <f>0+I183+I187+I191+I195</f>
      </c>
      <c>
        <f>0+O183+O187+O191+O195</f>
      </c>
    </row>
    <row r="183" spans="1:16" ht="12.75">
      <c r="A183" s="26" t="s">
        <v>59</v>
      </c>
      <c s="31" t="s">
        <v>122</v>
      </c>
      <c s="31" t="s">
        <v>3437</v>
      </c>
      <c s="26" t="s">
        <v>62</v>
      </c>
      <c s="32" t="s">
        <v>3438</v>
      </c>
      <c s="33" t="s">
        <v>216</v>
      </c>
      <c s="34">
        <v>0.972</v>
      </c>
      <c s="35">
        <v>0</v>
      </c>
      <c s="35">
        <f>ROUND(ROUND(H183,2)*ROUND(G183,3),2)</f>
      </c>
      <c r="O183">
        <f>(I183*21)/100</f>
      </c>
      <c t="s">
        <v>33</v>
      </c>
    </row>
    <row r="184" spans="1:5" ht="25.5">
      <c r="A184" s="36" t="s">
        <v>65</v>
      </c>
      <c r="E184" s="37" t="s">
        <v>3439</v>
      </c>
    </row>
    <row r="185" spans="1:5" ht="25.5">
      <c r="A185" s="38" t="s">
        <v>66</v>
      </c>
      <c r="E185" s="39" t="s">
        <v>3440</v>
      </c>
    </row>
    <row r="186" spans="1:5" ht="25.5">
      <c r="A186" t="s">
        <v>67</v>
      </c>
      <c r="E186" s="37" t="s">
        <v>3441</v>
      </c>
    </row>
    <row r="187" spans="1:16" ht="12.75">
      <c r="A187" s="26" t="s">
        <v>59</v>
      </c>
      <c s="31" t="s">
        <v>125</v>
      </c>
      <c s="31" t="s">
        <v>3442</v>
      </c>
      <c s="26" t="s">
        <v>62</v>
      </c>
      <c s="32" t="s">
        <v>3443</v>
      </c>
      <c s="33" t="s">
        <v>81</v>
      </c>
      <c s="34">
        <v>3</v>
      </c>
      <c s="35">
        <v>0</v>
      </c>
      <c s="35">
        <f>ROUND(ROUND(H187,2)*ROUND(G187,3),2)</f>
      </c>
      <c r="O187">
        <f>(I187*21)/100</f>
      </c>
      <c t="s">
        <v>33</v>
      </c>
    </row>
    <row r="188" spans="1:5" ht="25.5">
      <c r="A188" s="36" t="s">
        <v>65</v>
      </c>
      <c r="E188" s="37" t="s">
        <v>3444</v>
      </c>
    </row>
    <row r="189" spans="1:5" ht="38.25">
      <c r="A189" s="38" t="s">
        <v>66</v>
      </c>
      <c r="E189" s="39" t="s">
        <v>3445</v>
      </c>
    </row>
    <row r="190" spans="1:5" ht="12.75">
      <c r="A190" t="s">
        <v>67</v>
      </c>
      <c r="E190" s="37" t="s">
        <v>62</v>
      </c>
    </row>
    <row r="191" spans="1:16" ht="25.5">
      <c r="A191" s="26" t="s">
        <v>59</v>
      </c>
      <c s="31" t="s">
        <v>128</v>
      </c>
      <c s="31" t="s">
        <v>3446</v>
      </c>
      <c s="26" t="s">
        <v>62</v>
      </c>
      <c s="32" t="s">
        <v>3447</v>
      </c>
      <c s="33" t="s">
        <v>71</v>
      </c>
      <c s="34">
        <v>6</v>
      </c>
      <c s="35">
        <v>0</v>
      </c>
      <c s="35">
        <f>ROUND(ROUND(H191,2)*ROUND(G191,3),2)</f>
      </c>
      <c r="O191">
        <f>(I191*21)/100</f>
      </c>
      <c t="s">
        <v>33</v>
      </c>
    </row>
    <row r="192" spans="1:5" ht="25.5">
      <c r="A192" s="36" t="s">
        <v>65</v>
      </c>
      <c r="E192" s="37" t="s">
        <v>3448</v>
      </c>
    </row>
    <row r="193" spans="1:5" ht="25.5">
      <c r="A193" s="38" t="s">
        <v>66</v>
      </c>
      <c r="E193" s="39" t="s">
        <v>3449</v>
      </c>
    </row>
    <row r="194" spans="1:5" ht="38.25">
      <c r="A194" t="s">
        <v>67</v>
      </c>
      <c r="E194" s="37" t="s">
        <v>3450</v>
      </c>
    </row>
    <row r="195" spans="1:16" ht="12.75">
      <c r="A195" s="26" t="s">
        <v>59</v>
      </c>
      <c s="31" t="s">
        <v>131</v>
      </c>
      <c s="31" t="s">
        <v>2868</v>
      </c>
      <c s="26" t="s">
        <v>62</v>
      </c>
      <c s="32" t="s">
        <v>2869</v>
      </c>
      <c s="33" t="s">
        <v>71</v>
      </c>
      <c s="34">
        <v>0.9</v>
      </c>
      <c s="35">
        <v>0</v>
      </c>
      <c s="35">
        <f>ROUND(ROUND(H195,2)*ROUND(G195,3),2)</f>
      </c>
      <c r="O195">
        <f>(I195*21)/100</f>
      </c>
      <c t="s">
        <v>33</v>
      </c>
    </row>
    <row r="196" spans="1:5" ht="25.5">
      <c r="A196" s="36" t="s">
        <v>65</v>
      </c>
      <c r="E196" s="37" t="s">
        <v>2870</v>
      </c>
    </row>
    <row r="197" spans="1:5" ht="25.5">
      <c r="A197" s="38" t="s">
        <v>66</v>
      </c>
      <c r="E197" s="39" t="s">
        <v>3451</v>
      </c>
    </row>
    <row r="198" spans="1:5" ht="38.25">
      <c r="A198" t="s">
        <v>67</v>
      </c>
      <c r="E198" s="37" t="s">
        <v>2872</v>
      </c>
    </row>
    <row r="199" spans="1:18" ht="12.75" customHeight="1">
      <c r="A199" s="6" t="s">
        <v>56</v>
      </c>
      <c s="6"/>
      <c s="41" t="s">
        <v>2886</v>
      </c>
      <c s="6"/>
      <c s="29" t="s">
        <v>2887</v>
      </c>
      <c s="6"/>
      <c s="6"/>
      <c s="6"/>
      <c s="42">
        <f>0+Q199</f>
      </c>
      <c r="O199">
        <f>0+R199</f>
      </c>
      <c r="Q199">
        <f>0+I200+I204+I208+I212+I216</f>
      </c>
      <c>
        <f>0+O200+O204+O208+O212+O216</f>
      </c>
    </row>
    <row r="200" spans="1:16" ht="12.75">
      <c r="A200" s="26" t="s">
        <v>59</v>
      </c>
      <c s="31" t="s">
        <v>134</v>
      </c>
      <c s="31" t="s">
        <v>3452</v>
      </c>
      <c s="26" t="s">
        <v>62</v>
      </c>
      <c s="32" t="s">
        <v>3453</v>
      </c>
      <c s="33" t="s">
        <v>216</v>
      </c>
      <c s="34">
        <v>1.76</v>
      </c>
      <c s="35">
        <v>0</v>
      </c>
      <c s="35">
        <f>ROUND(ROUND(H200,2)*ROUND(G200,3),2)</f>
      </c>
      <c r="O200">
        <f>(I200*21)/100</f>
      </c>
      <c t="s">
        <v>33</v>
      </c>
    </row>
    <row r="201" spans="1:5" ht="38.25">
      <c r="A201" s="36" t="s">
        <v>65</v>
      </c>
      <c r="E201" s="37" t="s">
        <v>3454</v>
      </c>
    </row>
    <row r="202" spans="1:5" ht="51">
      <c r="A202" s="38" t="s">
        <v>66</v>
      </c>
      <c r="E202" s="39" t="s">
        <v>3455</v>
      </c>
    </row>
    <row r="203" spans="1:5" ht="63.75">
      <c r="A203" t="s">
        <v>67</v>
      </c>
      <c r="E203" s="37" t="s">
        <v>3456</v>
      </c>
    </row>
    <row r="204" spans="1:16" ht="12.75">
      <c r="A204" s="26" t="s">
        <v>59</v>
      </c>
      <c s="31" t="s">
        <v>137</v>
      </c>
      <c s="31" t="s">
        <v>3170</v>
      </c>
      <c s="26" t="s">
        <v>62</v>
      </c>
      <c s="32" t="s">
        <v>3171</v>
      </c>
      <c s="33" t="s">
        <v>971</v>
      </c>
      <c s="34">
        <v>38.72</v>
      </c>
      <c s="35">
        <v>0</v>
      </c>
      <c s="35">
        <f>ROUND(ROUND(H204,2)*ROUND(G204,3),2)</f>
      </c>
      <c r="O204">
        <f>(I204*21)/100</f>
      </c>
      <c t="s">
        <v>33</v>
      </c>
    </row>
    <row r="205" spans="1:5" ht="25.5">
      <c r="A205" s="36" t="s">
        <v>65</v>
      </c>
      <c r="E205" s="37" t="s">
        <v>3172</v>
      </c>
    </row>
    <row r="206" spans="1:5" ht="51">
      <c r="A206" s="38" t="s">
        <v>66</v>
      </c>
      <c r="E206" s="39" t="s">
        <v>3457</v>
      </c>
    </row>
    <row r="207" spans="1:5" ht="76.5">
      <c r="A207" t="s">
        <v>67</v>
      </c>
      <c r="E207" s="37" t="s">
        <v>3174</v>
      </c>
    </row>
    <row r="208" spans="1:16" ht="12.75">
      <c r="A208" s="26" t="s">
        <v>59</v>
      </c>
      <c s="31" t="s">
        <v>140</v>
      </c>
      <c s="31" t="s">
        <v>3458</v>
      </c>
      <c s="26" t="s">
        <v>62</v>
      </c>
      <c s="32" t="s">
        <v>3459</v>
      </c>
      <c s="33" t="s">
        <v>971</v>
      </c>
      <c s="34">
        <v>561.44</v>
      </c>
      <c s="35">
        <v>0</v>
      </c>
      <c s="35">
        <f>ROUND(ROUND(H208,2)*ROUND(G208,3),2)</f>
      </c>
      <c r="O208">
        <f>(I208*21)/100</f>
      </c>
      <c t="s">
        <v>33</v>
      </c>
    </row>
    <row r="209" spans="1:5" ht="25.5">
      <c r="A209" s="36" t="s">
        <v>65</v>
      </c>
      <c r="E209" s="37" t="s">
        <v>3460</v>
      </c>
    </row>
    <row r="210" spans="1:5" ht="12.75">
      <c r="A210" s="38" t="s">
        <v>66</v>
      </c>
      <c r="E210" s="39" t="s">
        <v>3461</v>
      </c>
    </row>
    <row r="211" spans="1:5" ht="76.5">
      <c r="A211" t="s">
        <v>67</v>
      </c>
      <c r="E211" s="37" t="s">
        <v>3174</v>
      </c>
    </row>
    <row r="212" spans="1:16" ht="38.25">
      <c r="A212" s="26" t="s">
        <v>59</v>
      </c>
      <c s="31" t="s">
        <v>205</v>
      </c>
      <c s="31" t="s">
        <v>3462</v>
      </c>
      <c s="26" t="s">
        <v>62</v>
      </c>
      <c s="32" t="s">
        <v>3463</v>
      </c>
      <c s="33" t="s">
        <v>971</v>
      </c>
      <c s="34">
        <v>1.944</v>
      </c>
      <c s="35">
        <v>0</v>
      </c>
      <c s="35">
        <f>ROUND(ROUND(H212,2)*ROUND(G212,3),2)</f>
      </c>
      <c r="O212">
        <f>(I212*21)/100</f>
      </c>
      <c t="s">
        <v>33</v>
      </c>
    </row>
    <row r="213" spans="1:5" ht="38.25">
      <c r="A213" s="36" t="s">
        <v>65</v>
      </c>
      <c r="E213" s="37" t="s">
        <v>3463</v>
      </c>
    </row>
    <row r="214" spans="1:5" ht="25.5">
      <c r="A214" s="38" t="s">
        <v>66</v>
      </c>
      <c r="E214" s="39" t="s">
        <v>3464</v>
      </c>
    </row>
    <row r="215" spans="1:5" ht="102">
      <c r="A215" t="s">
        <v>67</v>
      </c>
      <c r="E215" s="37" t="s">
        <v>1362</v>
      </c>
    </row>
    <row r="216" spans="1:16" ht="38.25">
      <c r="A216" s="26" t="s">
        <v>59</v>
      </c>
      <c s="31" t="s">
        <v>164</v>
      </c>
      <c s="31" t="s">
        <v>1681</v>
      </c>
      <c s="26" t="s">
        <v>62</v>
      </c>
      <c s="32" t="s">
        <v>2890</v>
      </c>
      <c s="33" t="s">
        <v>971</v>
      </c>
      <c s="34">
        <v>3.399</v>
      </c>
      <c s="35">
        <v>0</v>
      </c>
      <c s="35">
        <f>ROUND(ROUND(H216,2)*ROUND(G216,3),2)</f>
      </c>
      <c r="O216">
        <f>(I216*21)/100</f>
      </c>
      <c t="s">
        <v>33</v>
      </c>
    </row>
    <row r="217" spans="1:5" ht="38.25">
      <c r="A217" s="36" t="s">
        <v>65</v>
      </c>
      <c r="E217" s="37" t="s">
        <v>2890</v>
      </c>
    </row>
    <row r="218" spans="1:5" ht="63.75">
      <c r="A218" s="38" t="s">
        <v>66</v>
      </c>
      <c r="E218" s="39" t="s">
        <v>3465</v>
      </c>
    </row>
    <row r="219" spans="1:5" ht="102">
      <c r="A219" t="s">
        <v>67</v>
      </c>
      <c r="E219" s="37" t="s">
        <v>1362</v>
      </c>
    </row>
    <row r="220" spans="1:18" ht="12.75" customHeight="1">
      <c r="A220" s="6" t="s">
        <v>56</v>
      </c>
      <c s="6"/>
      <c s="41" t="s">
        <v>1454</v>
      </c>
      <c s="6"/>
      <c s="29" t="s">
        <v>1455</v>
      </c>
      <c s="6"/>
      <c s="6"/>
      <c s="6"/>
      <c s="42">
        <f>0+Q220</f>
      </c>
      <c r="O220">
        <f>0+R220</f>
      </c>
      <c r="Q220">
        <f>0+I221</f>
      </c>
      <c>
        <f>0+O221</f>
      </c>
    </row>
    <row r="221" spans="1:16" ht="12.75">
      <c r="A221" s="26" t="s">
        <v>59</v>
      </c>
      <c s="31" t="s">
        <v>143</v>
      </c>
      <c s="31" t="s">
        <v>3316</v>
      </c>
      <c s="26" t="s">
        <v>62</v>
      </c>
      <c s="32" t="s">
        <v>3317</v>
      </c>
      <c s="33" t="s">
        <v>971</v>
      </c>
      <c s="34">
        <v>4.423</v>
      </c>
      <c s="35">
        <v>0</v>
      </c>
      <c s="35">
        <f>ROUND(ROUND(H221,2)*ROUND(G221,3),2)</f>
      </c>
      <c r="O221">
        <f>(I221*21)/100</f>
      </c>
      <c t="s">
        <v>33</v>
      </c>
    </row>
    <row r="222" spans="1:5" ht="38.25">
      <c r="A222" s="36" t="s">
        <v>65</v>
      </c>
      <c r="E222" s="37" t="s">
        <v>3318</v>
      </c>
    </row>
    <row r="223" spans="1:5" ht="12.75">
      <c r="A223" s="38" t="s">
        <v>66</v>
      </c>
      <c r="E223" s="39" t="s">
        <v>62</v>
      </c>
    </row>
    <row r="224" spans="1:5" ht="63.75">
      <c r="A224" t="s">
        <v>67</v>
      </c>
      <c r="E224" s="37" t="s">
        <v>3319</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36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0+O11+O16+O21+O26+O39+O44+O49+O58+O79+O96+O101+O118+O151+O216+O269+O274+O339+O344</f>
      </c>
      <c t="s">
        <v>32</v>
      </c>
    </row>
    <row r="3" spans="1:16" ht="15" customHeight="1">
      <c r="A3" t="s">
        <v>12</v>
      </c>
      <c s="12" t="s">
        <v>14</v>
      </c>
      <c s="13" t="s">
        <v>15</v>
      </c>
      <c s="1"/>
      <c s="14" t="s">
        <v>16</v>
      </c>
      <c s="1"/>
      <c s="9"/>
      <c s="8" t="s">
        <v>3468</v>
      </c>
      <c s="43">
        <f>0+I11+I16+I21+I26+I39+I44+I49+I58+I79+I96+I101+I118+I151+I216+I269+I274+I339+I344</f>
      </c>
      <c r="O3" t="s">
        <v>29</v>
      </c>
      <c t="s">
        <v>33</v>
      </c>
    </row>
    <row r="4" spans="1:16" ht="15" customHeight="1">
      <c r="A4" t="s">
        <v>17</v>
      </c>
      <c s="12" t="s">
        <v>18</v>
      </c>
      <c s="13" t="s">
        <v>1315</v>
      </c>
      <c s="1"/>
      <c s="14" t="s">
        <v>1316</v>
      </c>
      <c s="1"/>
      <c s="1"/>
      <c s="11"/>
      <c s="11"/>
      <c r="O4" t="s">
        <v>30</v>
      </c>
      <c t="s">
        <v>33</v>
      </c>
    </row>
    <row r="5" spans="1:16" ht="12.75" customHeight="1">
      <c r="A5" t="s">
        <v>21</v>
      </c>
      <c s="12" t="s">
        <v>18</v>
      </c>
      <c s="13" t="s">
        <v>3320</v>
      </c>
      <c s="1"/>
      <c s="14" t="s">
        <v>3321</v>
      </c>
      <c s="1"/>
      <c s="1"/>
      <c s="1"/>
      <c s="1"/>
      <c r="O5" t="s">
        <v>31</v>
      </c>
      <c t="s">
        <v>33</v>
      </c>
    </row>
    <row r="6" spans="1:9" ht="12.75" customHeight="1">
      <c r="A6" t="s">
        <v>24</v>
      </c>
      <c s="12" t="s">
        <v>18</v>
      </c>
      <c s="13" t="s">
        <v>3466</v>
      </c>
      <c s="1"/>
      <c s="14" t="s">
        <v>3467</v>
      </c>
      <c s="1"/>
      <c s="1"/>
      <c s="1"/>
      <c s="1"/>
    </row>
    <row r="7" spans="1:9" ht="12.75" customHeight="1">
      <c r="A7" t="s">
        <v>27</v>
      </c>
      <c s="16" t="s">
        <v>28</v>
      </c>
      <c s="17" t="s">
        <v>3468</v>
      </c>
      <c s="6"/>
      <c s="18" t="s">
        <v>3469</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3472</v>
      </c>
      <c s="27"/>
      <c s="29" t="s">
        <v>3473</v>
      </c>
      <c s="27"/>
      <c s="27"/>
      <c s="27"/>
      <c s="30">
        <f>0+Q11</f>
      </c>
      <c r="O11">
        <f>0+R11</f>
      </c>
      <c r="Q11">
        <f>0+I12</f>
      </c>
      <c>
        <f>0+O12</f>
      </c>
    </row>
    <row r="12" spans="1:16" ht="12.75">
      <c r="A12" s="26" t="s">
        <v>59</v>
      </c>
      <c s="31" t="s">
        <v>226</v>
      </c>
      <c s="31" t="s">
        <v>3474</v>
      </c>
      <c s="26" t="s">
        <v>62</v>
      </c>
      <c s="32" t="s">
        <v>3475</v>
      </c>
      <c s="33" t="s">
        <v>216</v>
      </c>
      <c s="34">
        <v>229.59</v>
      </c>
      <c s="35">
        <v>0</v>
      </c>
      <c s="35">
        <f>ROUND(ROUND(H12,2)*ROUND(G12,3),2)</f>
      </c>
      <c r="O12">
        <f>(I12*21)/100</f>
      </c>
      <c t="s">
        <v>33</v>
      </c>
    </row>
    <row r="13" spans="1:5" ht="12.75">
      <c r="A13" s="36" t="s">
        <v>65</v>
      </c>
      <c r="E13" s="37" t="s">
        <v>62</v>
      </c>
    </row>
    <row r="14" spans="1:5" ht="12.75">
      <c r="A14" s="38" t="s">
        <v>66</v>
      </c>
      <c r="E14" s="39" t="s">
        <v>3476</v>
      </c>
    </row>
    <row r="15" spans="1:5" ht="216.75">
      <c r="A15" t="s">
        <v>67</v>
      </c>
      <c r="E15" s="37" t="s">
        <v>3477</v>
      </c>
    </row>
    <row r="16" spans="1:18" ht="12.75" customHeight="1">
      <c r="A16" s="6" t="s">
        <v>56</v>
      </c>
      <c s="6"/>
      <c s="41" t="s">
        <v>3478</v>
      </c>
      <c s="6"/>
      <c s="29" t="s">
        <v>3479</v>
      </c>
      <c s="6"/>
      <c s="6"/>
      <c s="6"/>
      <c s="42">
        <f>0+Q16</f>
      </c>
      <c r="O16">
        <f>0+R16</f>
      </c>
      <c r="Q16">
        <f>0+I17</f>
      </c>
      <c>
        <f>0+O17</f>
      </c>
    </row>
    <row r="17" spans="1:16" ht="12.75">
      <c r="A17" s="26" t="s">
        <v>59</v>
      </c>
      <c s="31" t="s">
        <v>50</v>
      </c>
      <c s="31" t="s">
        <v>3480</v>
      </c>
      <c s="26" t="s">
        <v>62</v>
      </c>
      <c s="32" t="s">
        <v>3481</v>
      </c>
      <c s="33" t="s">
        <v>71</v>
      </c>
      <c s="34">
        <v>6</v>
      </c>
      <c s="35">
        <v>0</v>
      </c>
      <c s="35">
        <f>ROUND(ROUND(H17,2)*ROUND(G17,3),2)</f>
      </c>
      <c r="O17">
        <f>(I17*21)/100</f>
      </c>
      <c t="s">
        <v>33</v>
      </c>
    </row>
    <row r="18" spans="1:5" ht="12.75">
      <c r="A18" s="36" t="s">
        <v>65</v>
      </c>
      <c r="E18" s="37" t="s">
        <v>62</v>
      </c>
    </row>
    <row r="19" spans="1:5" ht="12.75">
      <c r="A19" s="38" t="s">
        <v>66</v>
      </c>
      <c r="E19" s="39" t="s">
        <v>3476</v>
      </c>
    </row>
    <row r="20" spans="1:5" ht="25.5">
      <c r="A20" t="s">
        <v>67</v>
      </c>
      <c r="E20" s="37" t="s">
        <v>3482</v>
      </c>
    </row>
    <row r="21" spans="1:18" ht="12.75" customHeight="1">
      <c r="A21" s="6" t="s">
        <v>56</v>
      </c>
      <c s="6"/>
      <c s="41" t="s">
        <v>3483</v>
      </c>
      <c s="6"/>
      <c s="29" t="s">
        <v>3484</v>
      </c>
      <c s="6"/>
      <c s="6"/>
      <c s="6"/>
      <c s="42">
        <f>0+Q21</f>
      </c>
      <c r="O21">
        <f>0+R21</f>
      </c>
      <c r="Q21">
        <f>0+I22</f>
      </c>
      <c>
        <f>0+O22</f>
      </c>
    </row>
    <row r="22" spans="1:16" ht="12.75">
      <c r="A22" s="26" t="s">
        <v>59</v>
      </c>
      <c s="31" t="s">
        <v>52</v>
      </c>
      <c s="31" t="s">
        <v>219</v>
      </c>
      <c s="26" t="s">
        <v>62</v>
      </c>
      <c s="32" t="s">
        <v>220</v>
      </c>
      <c s="33" t="s">
        <v>216</v>
      </c>
      <c s="34">
        <v>178.4</v>
      </c>
      <c s="35">
        <v>0</v>
      </c>
      <c s="35">
        <f>ROUND(ROUND(H22,2)*ROUND(G22,3),2)</f>
      </c>
      <c r="O22">
        <f>(I22*21)/100</f>
      </c>
      <c t="s">
        <v>33</v>
      </c>
    </row>
    <row r="23" spans="1:5" ht="12.75">
      <c r="A23" s="36" t="s">
        <v>65</v>
      </c>
      <c r="E23" s="37" t="s">
        <v>62</v>
      </c>
    </row>
    <row r="24" spans="1:5" ht="12.75">
      <c r="A24" s="38" t="s">
        <v>66</v>
      </c>
      <c r="E24" s="39" t="s">
        <v>3476</v>
      </c>
    </row>
    <row r="25" spans="1:5" ht="153">
      <c r="A25" t="s">
        <v>67</v>
      </c>
      <c r="E25" s="37" t="s">
        <v>3485</v>
      </c>
    </row>
    <row r="26" spans="1:18" ht="12.75" customHeight="1">
      <c r="A26" s="6" t="s">
        <v>56</v>
      </c>
      <c s="6"/>
      <c s="41" t="s">
        <v>3486</v>
      </c>
      <c s="6"/>
      <c s="29" t="s">
        <v>3487</v>
      </c>
      <c s="6"/>
      <c s="6"/>
      <c s="6"/>
      <c s="42">
        <f>0+Q26</f>
      </c>
      <c r="O26">
        <f>0+R26</f>
      </c>
      <c r="Q26">
        <f>0+I27+I31+I35</f>
      </c>
      <c>
        <f>0+O27+O31+O35</f>
      </c>
    </row>
    <row r="27" spans="1:16" ht="12.75">
      <c r="A27" s="26" t="s">
        <v>59</v>
      </c>
      <c s="31" t="s">
        <v>231</v>
      </c>
      <c s="31" t="s">
        <v>3488</v>
      </c>
      <c s="26" t="s">
        <v>62</v>
      </c>
      <c s="32" t="s">
        <v>3489</v>
      </c>
      <c s="33" t="s">
        <v>216</v>
      </c>
      <c s="34">
        <v>8.4</v>
      </c>
      <c s="35">
        <v>0</v>
      </c>
      <c s="35">
        <f>ROUND(ROUND(H27,2)*ROUND(G27,3),2)</f>
      </c>
      <c r="O27">
        <f>(I27*21)/100</f>
      </c>
      <c t="s">
        <v>33</v>
      </c>
    </row>
    <row r="28" spans="1:5" ht="12.75">
      <c r="A28" s="36" t="s">
        <v>65</v>
      </c>
      <c r="E28" s="37" t="s">
        <v>62</v>
      </c>
    </row>
    <row r="29" spans="1:5" ht="12.75">
      <c r="A29" s="38" t="s">
        <v>66</v>
      </c>
      <c r="E29" s="39" t="s">
        <v>3476</v>
      </c>
    </row>
    <row r="30" spans="1:5" ht="267.75">
      <c r="A30" t="s">
        <v>67</v>
      </c>
      <c r="E30" s="37" t="s">
        <v>3490</v>
      </c>
    </row>
    <row r="31" spans="1:16" ht="12.75">
      <c r="A31" s="26" t="s">
        <v>59</v>
      </c>
      <c s="31" t="s">
        <v>234</v>
      </c>
      <c s="31" t="s">
        <v>3491</v>
      </c>
      <c s="26" t="s">
        <v>62</v>
      </c>
      <c s="32" t="s">
        <v>3492</v>
      </c>
      <c s="33" t="s">
        <v>81</v>
      </c>
      <c s="34">
        <v>5</v>
      </c>
      <c s="35">
        <v>0</v>
      </c>
      <c s="35">
        <f>ROUND(ROUND(H31,2)*ROUND(G31,3),2)</f>
      </c>
      <c r="O31">
        <f>(I31*21)/100</f>
      </c>
      <c t="s">
        <v>33</v>
      </c>
    </row>
    <row r="32" spans="1:5" ht="12.75">
      <c r="A32" s="36" t="s">
        <v>65</v>
      </c>
      <c r="E32" s="37" t="s">
        <v>62</v>
      </c>
    </row>
    <row r="33" spans="1:5" ht="12.75">
      <c r="A33" s="38" t="s">
        <v>66</v>
      </c>
      <c r="E33" s="39" t="s">
        <v>3476</v>
      </c>
    </row>
    <row r="34" spans="1:5" ht="140.25">
      <c r="A34" t="s">
        <v>67</v>
      </c>
      <c r="E34" s="37" t="s">
        <v>3493</v>
      </c>
    </row>
    <row r="35" spans="1:16" ht="12.75">
      <c r="A35" s="26" t="s">
        <v>59</v>
      </c>
      <c s="31" t="s">
        <v>237</v>
      </c>
      <c s="31" t="s">
        <v>3494</v>
      </c>
      <c s="26" t="s">
        <v>62</v>
      </c>
      <c s="32" t="s">
        <v>3495</v>
      </c>
      <c s="33" t="s">
        <v>934</v>
      </c>
      <c s="34">
        <v>1</v>
      </c>
      <c s="35">
        <v>0</v>
      </c>
      <c s="35">
        <f>ROUND(ROUND(H35,2)*ROUND(G35,3),2)</f>
      </c>
      <c r="O35">
        <f>(I35*21)/100</f>
      </c>
      <c t="s">
        <v>33</v>
      </c>
    </row>
    <row r="36" spans="1:5" ht="12.75">
      <c r="A36" s="36" t="s">
        <v>65</v>
      </c>
      <c r="E36" s="37" t="s">
        <v>62</v>
      </c>
    </row>
    <row r="37" spans="1:5" ht="12.75">
      <c r="A37" s="38" t="s">
        <v>66</v>
      </c>
      <c r="E37" s="39" t="s">
        <v>3476</v>
      </c>
    </row>
    <row r="38" spans="1:5" ht="51">
      <c r="A38" t="s">
        <v>67</v>
      </c>
      <c r="E38" s="37" t="s">
        <v>3496</v>
      </c>
    </row>
    <row r="39" spans="1:18" ht="12.75" customHeight="1">
      <c r="A39" s="6" t="s">
        <v>56</v>
      </c>
      <c s="6"/>
      <c s="41" t="s">
        <v>103</v>
      </c>
      <c s="6"/>
      <c s="29" t="s">
        <v>3497</v>
      </c>
      <c s="6"/>
      <c s="6"/>
      <c s="6"/>
      <c s="42">
        <f>0+Q39</f>
      </c>
      <c r="O39">
        <f>0+R39</f>
      </c>
      <c r="Q39">
        <f>0+I40</f>
      </c>
      <c>
        <f>0+O40</f>
      </c>
    </row>
    <row r="40" spans="1:16" ht="12.75">
      <c r="A40" s="26" t="s">
        <v>59</v>
      </c>
      <c s="31" t="s">
        <v>201</v>
      </c>
      <c s="31" t="s">
        <v>3498</v>
      </c>
      <c s="26" t="s">
        <v>62</v>
      </c>
      <c s="32" t="s">
        <v>3499</v>
      </c>
      <c s="33" t="s">
        <v>213</v>
      </c>
      <c s="34">
        <v>3</v>
      </c>
      <c s="35">
        <v>0</v>
      </c>
      <c s="35">
        <f>ROUND(ROUND(H40,2)*ROUND(G40,3),2)</f>
      </c>
      <c r="O40">
        <f>(I40*21)/100</f>
      </c>
      <c t="s">
        <v>33</v>
      </c>
    </row>
    <row r="41" spans="1:5" ht="12.75">
      <c r="A41" s="36" t="s">
        <v>65</v>
      </c>
      <c r="E41" s="37" t="s">
        <v>62</v>
      </c>
    </row>
    <row r="42" spans="1:5" ht="12.75">
      <c r="A42" s="38" t="s">
        <v>66</v>
      </c>
      <c r="E42" s="39" t="s">
        <v>3476</v>
      </c>
    </row>
    <row r="43" spans="1:5" ht="12.75">
      <c r="A43" t="s">
        <v>67</v>
      </c>
      <c r="E43" s="37" t="s">
        <v>3500</v>
      </c>
    </row>
    <row r="44" spans="1:18" ht="12.75" customHeight="1">
      <c r="A44" s="6" t="s">
        <v>56</v>
      </c>
      <c s="6"/>
      <c s="41" t="s">
        <v>3501</v>
      </c>
      <c s="6"/>
      <c s="29" t="s">
        <v>3502</v>
      </c>
      <c s="6"/>
      <c s="6"/>
      <c s="6"/>
      <c s="42">
        <f>0+Q44</f>
      </c>
      <c r="O44">
        <f>0+R44</f>
      </c>
      <c r="Q44">
        <f>0+I45</f>
      </c>
      <c>
        <f>0+O45</f>
      </c>
    </row>
    <row r="45" spans="1:16" ht="12.75">
      <c r="A45" s="26" t="s">
        <v>59</v>
      </c>
      <c s="31" t="s">
        <v>240</v>
      </c>
      <c s="31" t="s">
        <v>3503</v>
      </c>
      <c s="26" t="s">
        <v>62</v>
      </c>
      <c s="32" t="s">
        <v>3504</v>
      </c>
      <c s="33" t="s">
        <v>216</v>
      </c>
      <c s="34">
        <v>3</v>
      </c>
      <c s="35">
        <v>0</v>
      </c>
      <c s="35">
        <f>ROUND(ROUND(H45,2)*ROUND(G45,3),2)</f>
      </c>
      <c r="O45">
        <f>(I45*21)/100</f>
      </c>
      <c t="s">
        <v>33</v>
      </c>
    </row>
    <row r="46" spans="1:5" ht="12.75">
      <c r="A46" s="36" t="s">
        <v>65</v>
      </c>
      <c r="E46" s="37" t="s">
        <v>62</v>
      </c>
    </row>
    <row r="47" spans="1:5" ht="12.75">
      <c r="A47" s="38" t="s">
        <v>66</v>
      </c>
      <c r="E47" s="39" t="s">
        <v>3476</v>
      </c>
    </row>
    <row r="48" spans="1:5" ht="255">
      <c r="A48" t="s">
        <v>67</v>
      </c>
      <c r="E48" s="37" t="s">
        <v>3505</v>
      </c>
    </row>
    <row r="49" spans="1:18" ht="12.75" customHeight="1">
      <c r="A49" s="6" t="s">
        <v>56</v>
      </c>
      <c s="6"/>
      <c s="41" t="s">
        <v>3506</v>
      </c>
      <c s="6"/>
      <c s="29" t="s">
        <v>3507</v>
      </c>
      <c s="6"/>
      <c s="6"/>
      <c s="6"/>
      <c s="42">
        <f>0+Q49</f>
      </c>
      <c r="O49">
        <f>0+R49</f>
      </c>
      <c r="Q49">
        <f>0+I50+I54</f>
      </c>
      <c>
        <f>0+O50+O54</f>
      </c>
    </row>
    <row r="50" spans="1:16" ht="25.5">
      <c r="A50" s="26" t="s">
        <v>59</v>
      </c>
      <c s="31" t="s">
        <v>243</v>
      </c>
      <c s="31" t="s">
        <v>227</v>
      </c>
      <c s="26" t="s">
        <v>62</v>
      </c>
      <c s="32" t="s">
        <v>228</v>
      </c>
      <c s="33" t="s">
        <v>81</v>
      </c>
      <c s="34">
        <v>34</v>
      </c>
      <c s="35">
        <v>0</v>
      </c>
      <c s="35">
        <f>ROUND(ROUND(H50,2)*ROUND(G50,3),2)</f>
      </c>
      <c r="O50">
        <f>(I50*21)/100</f>
      </c>
      <c t="s">
        <v>33</v>
      </c>
    </row>
    <row r="51" spans="1:5" ht="12.75">
      <c r="A51" s="36" t="s">
        <v>65</v>
      </c>
      <c r="E51" s="37" t="s">
        <v>62</v>
      </c>
    </row>
    <row r="52" spans="1:5" ht="12.75">
      <c r="A52" s="38" t="s">
        <v>66</v>
      </c>
      <c r="E52" s="39" t="s">
        <v>3476</v>
      </c>
    </row>
    <row r="53" spans="1:5" ht="25.5">
      <c r="A53" t="s">
        <v>67</v>
      </c>
      <c r="E53" s="37" t="s">
        <v>3508</v>
      </c>
    </row>
    <row r="54" spans="1:16" ht="12.75">
      <c r="A54" s="26" t="s">
        <v>59</v>
      </c>
      <c s="31" t="s">
        <v>246</v>
      </c>
      <c s="31" t="s">
        <v>229</v>
      </c>
      <c s="26" t="s">
        <v>62</v>
      </c>
      <c s="32" t="s">
        <v>230</v>
      </c>
      <c s="33" t="s">
        <v>81</v>
      </c>
      <c s="34">
        <v>28</v>
      </c>
      <c s="35">
        <v>0</v>
      </c>
      <c s="35">
        <f>ROUND(ROUND(H54,2)*ROUND(G54,3),2)</f>
      </c>
      <c r="O54">
        <f>(I54*21)/100</f>
      </c>
      <c t="s">
        <v>33</v>
      </c>
    </row>
    <row r="55" spans="1:5" ht="12.75">
      <c r="A55" s="36" t="s">
        <v>65</v>
      </c>
      <c r="E55" s="37" t="s">
        <v>62</v>
      </c>
    </row>
    <row r="56" spans="1:5" ht="12.75">
      <c r="A56" s="38" t="s">
        <v>66</v>
      </c>
      <c r="E56" s="39" t="s">
        <v>3476</v>
      </c>
    </row>
    <row r="57" spans="1:5" ht="38.25">
      <c r="A57" t="s">
        <v>67</v>
      </c>
      <c r="E57" s="37" t="s">
        <v>3509</v>
      </c>
    </row>
    <row r="58" spans="1:18" ht="12.75" customHeight="1">
      <c r="A58" s="6" t="s">
        <v>56</v>
      </c>
      <c s="6"/>
      <c s="41" t="s">
        <v>3510</v>
      </c>
      <c s="6"/>
      <c s="29" t="s">
        <v>3511</v>
      </c>
      <c s="6"/>
      <c s="6"/>
      <c s="6"/>
      <c s="42">
        <f>0+Q58</f>
      </c>
      <c r="O58">
        <f>0+R58</f>
      </c>
      <c r="Q58">
        <f>0+I59+I63+I67+I71+I75</f>
      </c>
      <c>
        <f>0+O59+O63+O67+O71+O75</f>
      </c>
    </row>
    <row r="59" spans="1:16" ht="12.75">
      <c r="A59" s="26" t="s">
        <v>59</v>
      </c>
      <c s="31" t="s">
        <v>60</v>
      </c>
      <c s="31" t="s">
        <v>232</v>
      </c>
      <c s="26" t="s">
        <v>62</v>
      </c>
      <c s="32" t="s">
        <v>233</v>
      </c>
      <c s="33" t="s">
        <v>71</v>
      </c>
      <c s="34">
        <v>178</v>
      </c>
      <c s="35">
        <v>0</v>
      </c>
      <c s="35">
        <f>ROUND(ROUND(H59,2)*ROUND(G59,3),2)</f>
      </c>
      <c r="O59">
        <f>(I59*21)/100</f>
      </c>
      <c t="s">
        <v>33</v>
      </c>
    </row>
    <row r="60" spans="1:5" ht="12.75">
      <c r="A60" s="36" t="s">
        <v>65</v>
      </c>
      <c r="E60" s="37" t="s">
        <v>62</v>
      </c>
    </row>
    <row r="61" spans="1:5" ht="12.75">
      <c r="A61" s="38" t="s">
        <v>66</v>
      </c>
      <c r="E61" s="39" t="s">
        <v>3476</v>
      </c>
    </row>
    <row r="62" spans="1:5" ht="51">
      <c r="A62" t="s">
        <v>67</v>
      </c>
      <c r="E62" s="37" t="s">
        <v>986</v>
      </c>
    </row>
    <row r="63" spans="1:16" ht="12.75">
      <c r="A63" s="26" t="s">
        <v>59</v>
      </c>
      <c s="31" t="s">
        <v>68</v>
      </c>
      <c s="31" t="s">
        <v>498</v>
      </c>
      <c s="26" t="s">
        <v>62</v>
      </c>
      <c s="32" t="s">
        <v>499</v>
      </c>
      <c s="33" t="s">
        <v>71</v>
      </c>
      <c s="34">
        <v>80</v>
      </c>
      <c s="35">
        <v>0</v>
      </c>
      <c s="35">
        <f>ROUND(ROUND(H63,2)*ROUND(G63,3),2)</f>
      </c>
      <c r="O63">
        <f>(I63*21)/100</f>
      </c>
      <c t="s">
        <v>33</v>
      </c>
    </row>
    <row r="64" spans="1:5" ht="12.75">
      <c r="A64" s="36" t="s">
        <v>65</v>
      </c>
      <c r="E64" s="37" t="s">
        <v>62</v>
      </c>
    </row>
    <row r="65" spans="1:5" ht="12.75">
      <c r="A65" s="38" t="s">
        <v>66</v>
      </c>
      <c r="E65" s="39" t="s">
        <v>3476</v>
      </c>
    </row>
    <row r="66" spans="1:5" ht="51">
      <c r="A66" t="s">
        <v>67</v>
      </c>
      <c r="E66" s="37" t="s">
        <v>3512</v>
      </c>
    </row>
    <row r="67" spans="1:16" ht="12.75">
      <c r="A67" s="26" t="s">
        <v>59</v>
      </c>
      <c s="31" t="s">
        <v>72</v>
      </c>
      <c s="31" t="s">
        <v>235</v>
      </c>
      <c s="26" t="s">
        <v>62</v>
      </c>
      <c s="32" t="s">
        <v>236</v>
      </c>
      <c s="33" t="s">
        <v>71</v>
      </c>
      <c s="34">
        <v>178</v>
      </c>
      <c s="35">
        <v>0</v>
      </c>
      <c s="35">
        <f>ROUND(ROUND(H67,2)*ROUND(G67,3),2)</f>
      </c>
      <c r="O67">
        <f>(I67*21)/100</f>
      </c>
      <c t="s">
        <v>33</v>
      </c>
    </row>
    <row r="68" spans="1:5" ht="12.75">
      <c r="A68" s="36" t="s">
        <v>65</v>
      </c>
      <c r="E68" s="37" t="s">
        <v>62</v>
      </c>
    </row>
    <row r="69" spans="1:5" ht="12.75">
      <c r="A69" s="38" t="s">
        <v>66</v>
      </c>
      <c r="E69" s="39" t="s">
        <v>3476</v>
      </c>
    </row>
    <row r="70" spans="1:5" ht="76.5">
      <c r="A70" t="s">
        <v>67</v>
      </c>
      <c r="E70" s="37" t="s">
        <v>3513</v>
      </c>
    </row>
    <row r="71" spans="1:16" ht="25.5">
      <c r="A71" s="26" t="s">
        <v>59</v>
      </c>
      <c s="31" t="s">
        <v>75</v>
      </c>
      <c s="31" t="s">
        <v>3514</v>
      </c>
      <c s="26" t="s">
        <v>62</v>
      </c>
      <c s="32" t="s">
        <v>3515</v>
      </c>
      <c s="33" t="s">
        <v>81</v>
      </c>
      <c s="34">
        <v>1</v>
      </c>
      <c s="35">
        <v>0</v>
      </c>
      <c s="35">
        <f>ROUND(ROUND(H71,2)*ROUND(G71,3),2)</f>
      </c>
      <c r="O71">
        <f>(I71*21)/100</f>
      </c>
      <c t="s">
        <v>33</v>
      </c>
    </row>
    <row r="72" spans="1:5" ht="12.75">
      <c r="A72" s="36" t="s">
        <v>65</v>
      </c>
      <c r="E72" s="37" t="s">
        <v>62</v>
      </c>
    </row>
    <row r="73" spans="1:5" ht="12.75">
      <c r="A73" s="38" t="s">
        <v>66</v>
      </c>
      <c r="E73" s="39" t="s">
        <v>3476</v>
      </c>
    </row>
    <row r="74" spans="1:5" ht="63.75">
      <c r="A74" t="s">
        <v>67</v>
      </c>
      <c r="E74" s="37" t="s">
        <v>989</v>
      </c>
    </row>
    <row r="75" spans="1:16" ht="25.5">
      <c r="A75" s="26" t="s">
        <v>59</v>
      </c>
      <c s="31" t="s">
        <v>78</v>
      </c>
      <c s="31" t="s">
        <v>3516</v>
      </c>
      <c s="26" t="s">
        <v>62</v>
      </c>
      <c s="32" t="s">
        <v>3517</v>
      </c>
      <c s="33" t="s">
        <v>71</v>
      </c>
      <c s="34">
        <v>178</v>
      </c>
      <c s="35">
        <v>0</v>
      </c>
      <c s="35">
        <f>ROUND(ROUND(H75,2)*ROUND(G75,3),2)</f>
      </c>
      <c r="O75">
        <f>(I75*21)/100</f>
      </c>
      <c t="s">
        <v>33</v>
      </c>
    </row>
    <row r="76" spans="1:5" ht="12.75">
      <c r="A76" s="36" t="s">
        <v>65</v>
      </c>
      <c r="E76" s="37" t="s">
        <v>62</v>
      </c>
    </row>
    <row r="77" spans="1:5" ht="12.75">
      <c r="A77" s="38" t="s">
        <v>66</v>
      </c>
      <c r="E77" s="39" t="s">
        <v>3476</v>
      </c>
    </row>
    <row r="78" spans="1:5" ht="76.5">
      <c r="A78" t="s">
        <v>67</v>
      </c>
      <c r="E78" s="37" t="s">
        <v>3518</v>
      </c>
    </row>
    <row r="79" spans="1:18" ht="12.75" customHeight="1">
      <c r="A79" s="6" t="s">
        <v>56</v>
      </c>
      <c s="6"/>
      <c s="41" t="s">
        <v>978</v>
      </c>
      <c s="6"/>
      <c s="29" t="s">
        <v>979</v>
      </c>
      <c s="6"/>
      <c s="6"/>
      <c s="6"/>
      <c s="42">
        <f>0+Q79</f>
      </c>
      <c r="O79">
        <f>0+R79</f>
      </c>
      <c r="Q79">
        <f>0+I80+I84+I88+I92</f>
      </c>
      <c>
        <f>0+O80+O84+O88+O92</f>
      </c>
    </row>
    <row r="80" spans="1:16" ht="25.5">
      <c r="A80" s="26" t="s">
        <v>59</v>
      </c>
      <c s="31" t="s">
        <v>82</v>
      </c>
      <c s="31" t="s">
        <v>3519</v>
      </c>
      <c s="26" t="s">
        <v>62</v>
      </c>
      <c s="32" t="s">
        <v>3520</v>
      </c>
      <c s="33" t="s">
        <v>71</v>
      </c>
      <c s="34">
        <v>38</v>
      </c>
      <c s="35">
        <v>0</v>
      </c>
      <c s="35">
        <f>ROUND(ROUND(H80,2)*ROUND(G80,3),2)</f>
      </c>
      <c r="O80">
        <f>(I80*21)/100</f>
      </c>
      <c t="s">
        <v>33</v>
      </c>
    </row>
    <row r="81" spans="1:5" ht="12.75">
      <c r="A81" s="36" t="s">
        <v>65</v>
      </c>
      <c r="E81" s="37" t="s">
        <v>62</v>
      </c>
    </row>
    <row r="82" spans="1:5" ht="12.75">
      <c r="A82" s="38" t="s">
        <v>66</v>
      </c>
      <c r="E82" s="39" t="s">
        <v>3476</v>
      </c>
    </row>
    <row r="83" spans="1:5" ht="38.25">
      <c r="A83" t="s">
        <v>67</v>
      </c>
      <c r="E83" s="37" t="s">
        <v>983</v>
      </c>
    </row>
    <row r="84" spans="1:16" ht="12.75">
      <c r="A84" s="26" t="s">
        <v>59</v>
      </c>
      <c s="31" t="s">
        <v>85</v>
      </c>
      <c s="31" t="s">
        <v>657</v>
      </c>
      <c s="26" t="s">
        <v>62</v>
      </c>
      <c s="32" t="s">
        <v>658</v>
      </c>
      <c s="33" t="s">
        <v>225</v>
      </c>
      <c s="34">
        <v>2</v>
      </c>
      <c s="35">
        <v>0</v>
      </c>
      <c s="35">
        <f>ROUND(ROUND(H84,2)*ROUND(G84,3),2)</f>
      </c>
      <c r="O84">
        <f>(I84*21)/100</f>
      </c>
      <c t="s">
        <v>33</v>
      </c>
    </row>
    <row r="85" spans="1:5" ht="12.75">
      <c r="A85" s="36" t="s">
        <v>65</v>
      </c>
      <c r="E85" s="37" t="s">
        <v>62</v>
      </c>
    </row>
    <row r="86" spans="1:5" ht="12.75">
      <c r="A86" s="38" t="s">
        <v>66</v>
      </c>
      <c r="E86" s="39" t="s">
        <v>3476</v>
      </c>
    </row>
    <row r="87" spans="1:5" ht="38.25">
      <c r="A87" t="s">
        <v>67</v>
      </c>
      <c r="E87" s="37" t="s">
        <v>659</v>
      </c>
    </row>
    <row r="88" spans="1:16" ht="12.75">
      <c r="A88" s="26" t="s">
        <v>59</v>
      </c>
      <c s="31" t="s">
        <v>88</v>
      </c>
      <c s="31" t="s">
        <v>2223</v>
      </c>
      <c s="26" t="s">
        <v>62</v>
      </c>
      <c s="32" t="s">
        <v>2224</v>
      </c>
      <c s="33" t="s">
        <v>225</v>
      </c>
      <c s="34">
        <v>3</v>
      </c>
      <c s="35">
        <v>0</v>
      </c>
      <c s="35">
        <f>ROUND(ROUND(H88,2)*ROUND(G88,3),2)</f>
      </c>
      <c r="O88">
        <f>(I88*21)/100</f>
      </c>
      <c t="s">
        <v>33</v>
      </c>
    </row>
    <row r="89" spans="1:5" ht="12.75">
      <c r="A89" s="36" t="s">
        <v>65</v>
      </c>
      <c r="E89" s="37" t="s">
        <v>62</v>
      </c>
    </row>
    <row r="90" spans="1:5" ht="12.75">
      <c r="A90" s="38" t="s">
        <v>66</v>
      </c>
      <c r="E90" s="39" t="s">
        <v>946</v>
      </c>
    </row>
    <row r="91" spans="1:5" ht="38.25">
      <c r="A91" t="s">
        <v>67</v>
      </c>
      <c r="E91" s="37" t="s">
        <v>659</v>
      </c>
    </row>
    <row r="92" spans="1:16" ht="25.5">
      <c r="A92" s="26" t="s">
        <v>59</v>
      </c>
      <c s="31" t="s">
        <v>91</v>
      </c>
      <c s="31" t="s">
        <v>3521</v>
      </c>
      <c s="26" t="s">
        <v>62</v>
      </c>
      <c s="32" t="s">
        <v>3522</v>
      </c>
      <c s="33" t="s">
        <v>81</v>
      </c>
      <c s="34">
        <v>16</v>
      </c>
      <c s="35">
        <v>0</v>
      </c>
      <c s="35">
        <f>ROUND(ROUND(H92,2)*ROUND(G92,3),2)</f>
      </c>
      <c r="O92">
        <f>(I92*21)/100</f>
      </c>
      <c t="s">
        <v>33</v>
      </c>
    </row>
    <row r="93" spans="1:5" ht="12.75">
      <c r="A93" s="36" t="s">
        <v>65</v>
      </c>
      <c r="E93" s="37" t="s">
        <v>62</v>
      </c>
    </row>
    <row r="94" spans="1:5" ht="12.75">
      <c r="A94" s="38" t="s">
        <v>66</v>
      </c>
      <c r="E94" s="39" t="s">
        <v>3476</v>
      </c>
    </row>
    <row r="95" spans="1:5" ht="38.25">
      <c r="A95" t="s">
        <v>67</v>
      </c>
      <c r="E95" s="37" t="s">
        <v>3523</v>
      </c>
    </row>
    <row r="96" spans="1:18" ht="12.75" customHeight="1">
      <c r="A96" s="6" t="s">
        <v>56</v>
      </c>
      <c s="6"/>
      <c s="41" t="s">
        <v>994</v>
      </c>
      <c s="6"/>
      <c s="29" t="s">
        <v>995</v>
      </c>
      <c s="6"/>
      <c s="6"/>
      <c s="6"/>
      <c s="42">
        <f>0+Q96</f>
      </c>
      <c r="O96">
        <f>0+R96</f>
      </c>
      <c r="Q96">
        <f>0+I97</f>
      </c>
      <c>
        <f>0+O97</f>
      </c>
    </row>
    <row r="97" spans="1:16" ht="25.5">
      <c r="A97" s="26" t="s">
        <v>59</v>
      </c>
      <c s="31" t="s">
        <v>94</v>
      </c>
      <c s="31" t="s">
        <v>3524</v>
      </c>
      <c s="26" t="s">
        <v>62</v>
      </c>
      <c s="32" t="s">
        <v>3525</v>
      </c>
      <c s="33" t="s">
        <v>81</v>
      </c>
      <c s="34">
        <v>12</v>
      </c>
      <c s="35">
        <v>0</v>
      </c>
      <c s="35">
        <f>ROUND(ROUND(H97,2)*ROUND(G97,3),2)</f>
      </c>
      <c r="O97">
        <f>(I97*21)/100</f>
      </c>
      <c t="s">
        <v>33</v>
      </c>
    </row>
    <row r="98" spans="1:5" ht="12.75">
      <c r="A98" s="36" t="s">
        <v>65</v>
      </c>
      <c r="E98" s="37" t="s">
        <v>62</v>
      </c>
    </row>
    <row r="99" spans="1:5" ht="12.75">
      <c r="A99" s="38" t="s">
        <v>66</v>
      </c>
      <c r="E99" s="39" t="s">
        <v>3476</v>
      </c>
    </row>
    <row r="100" spans="1:5" ht="51">
      <c r="A100" t="s">
        <v>67</v>
      </c>
      <c r="E100" s="37" t="s">
        <v>986</v>
      </c>
    </row>
    <row r="101" spans="1:18" ht="12.75" customHeight="1">
      <c r="A101" s="6" t="s">
        <v>56</v>
      </c>
      <c s="6"/>
      <c s="41" t="s">
        <v>662</v>
      </c>
      <c s="6"/>
      <c s="29" t="s">
        <v>2228</v>
      </c>
      <c s="6"/>
      <c s="6"/>
      <c s="6"/>
      <c s="42">
        <f>0+Q101</f>
      </c>
      <c r="O101">
        <f>0+R101</f>
      </c>
      <c r="Q101">
        <f>0+I102+I106+I110+I114</f>
      </c>
      <c>
        <f>0+O102+O106+O110+O114</f>
      </c>
    </row>
    <row r="102" spans="1:16" ht="12.75">
      <c r="A102" s="26" t="s">
        <v>59</v>
      </c>
      <c s="31" t="s">
        <v>97</v>
      </c>
      <c s="31" t="s">
        <v>2264</v>
      </c>
      <c s="26" t="s">
        <v>62</v>
      </c>
      <c s="32" t="s">
        <v>2265</v>
      </c>
      <c s="33" t="s">
        <v>81</v>
      </c>
      <c s="34">
        <v>1</v>
      </c>
      <c s="35">
        <v>0</v>
      </c>
      <c s="35">
        <f>ROUND(ROUND(H102,2)*ROUND(G102,3),2)</f>
      </c>
      <c r="O102">
        <f>(I102*21)/100</f>
      </c>
      <c t="s">
        <v>33</v>
      </c>
    </row>
    <row r="103" spans="1:5" ht="12.75">
      <c r="A103" s="36" t="s">
        <v>65</v>
      </c>
      <c r="E103" s="37" t="s">
        <v>62</v>
      </c>
    </row>
    <row r="104" spans="1:5" ht="12.75">
      <c r="A104" s="38" t="s">
        <v>66</v>
      </c>
      <c r="E104" s="39" t="s">
        <v>3476</v>
      </c>
    </row>
    <row r="105" spans="1:5" ht="25.5">
      <c r="A105" t="s">
        <v>67</v>
      </c>
      <c r="E105" s="37" t="s">
        <v>2266</v>
      </c>
    </row>
    <row r="106" spans="1:16" ht="12.75">
      <c r="A106" s="26" t="s">
        <v>59</v>
      </c>
      <c s="31" t="s">
        <v>100</v>
      </c>
      <c s="31" t="s">
        <v>3526</v>
      </c>
      <c s="26" t="s">
        <v>62</v>
      </c>
      <c s="32" t="s">
        <v>3527</v>
      </c>
      <c s="33" t="s">
        <v>71</v>
      </c>
      <c s="34">
        <v>50</v>
      </c>
      <c s="35">
        <v>0</v>
      </c>
      <c s="35">
        <f>ROUND(ROUND(H106,2)*ROUND(G106,3),2)</f>
      </c>
      <c r="O106">
        <f>(I106*21)/100</f>
      </c>
      <c t="s">
        <v>33</v>
      </c>
    </row>
    <row r="107" spans="1:5" ht="12.75">
      <c r="A107" s="36" t="s">
        <v>65</v>
      </c>
      <c r="E107" s="37" t="s">
        <v>62</v>
      </c>
    </row>
    <row r="108" spans="1:5" ht="12.75">
      <c r="A108" s="38" t="s">
        <v>66</v>
      </c>
      <c r="E108" s="39" t="s">
        <v>3476</v>
      </c>
    </row>
    <row r="109" spans="1:5" ht="51">
      <c r="A109" t="s">
        <v>67</v>
      </c>
      <c r="E109" s="37" t="s">
        <v>3528</v>
      </c>
    </row>
    <row r="110" spans="1:16" ht="12.75">
      <c r="A110" s="26" t="s">
        <v>59</v>
      </c>
      <c s="31" t="s">
        <v>103</v>
      </c>
      <c s="31" t="s">
        <v>667</v>
      </c>
      <c s="26" t="s">
        <v>62</v>
      </c>
      <c s="32" t="s">
        <v>668</v>
      </c>
      <c s="33" t="s">
        <v>81</v>
      </c>
      <c s="34">
        <v>15</v>
      </c>
      <c s="35">
        <v>0</v>
      </c>
      <c s="35">
        <f>ROUND(ROUND(H110,2)*ROUND(G110,3),2)</f>
      </c>
      <c r="O110">
        <f>(I110*21)/100</f>
      </c>
      <c t="s">
        <v>33</v>
      </c>
    </row>
    <row r="111" spans="1:5" ht="12.75">
      <c r="A111" s="36" t="s">
        <v>65</v>
      </c>
      <c r="E111" s="37" t="s">
        <v>62</v>
      </c>
    </row>
    <row r="112" spans="1:5" ht="12.75">
      <c r="A112" s="38" t="s">
        <v>66</v>
      </c>
      <c r="E112" s="39" t="s">
        <v>3476</v>
      </c>
    </row>
    <row r="113" spans="1:5" ht="25.5">
      <c r="A113" t="s">
        <v>67</v>
      </c>
      <c r="E113" s="37" t="s">
        <v>1015</v>
      </c>
    </row>
    <row r="114" spans="1:16" ht="12.75">
      <c r="A114" s="26" t="s">
        <v>59</v>
      </c>
      <c s="31" t="s">
        <v>107</v>
      </c>
      <c s="31" t="s">
        <v>2271</v>
      </c>
      <c s="26" t="s">
        <v>62</v>
      </c>
      <c s="32" t="s">
        <v>2272</v>
      </c>
      <c s="33" t="s">
        <v>81</v>
      </c>
      <c s="34">
        <v>15</v>
      </c>
      <c s="35">
        <v>0</v>
      </c>
      <c s="35">
        <f>ROUND(ROUND(H114,2)*ROUND(G114,3),2)</f>
      </c>
      <c r="O114">
        <f>(I114*21)/100</f>
      </c>
      <c t="s">
        <v>33</v>
      </c>
    </row>
    <row r="115" spans="1:5" ht="12.75">
      <c r="A115" s="36" t="s">
        <v>65</v>
      </c>
      <c r="E115" s="37" t="s">
        <v>62</v>
      </c>
    </row>
    <row r="116" spans="1:5" ht="12.75">
      <c r="A116" s="38" t="s">
        <v>66</v>
      </c>
      <c r="E116" s="39" t="s">
        <v>3476</v>
      </c>
    </row>
    <row r="117" spans="1:5" ht="38.25">
      <c r="A117" t="s">
        <v>67</v>
      </c>
      <c r="E117" s="37" t="s">
        <v>2274</v>
      </c>
    </row>
    <row r="118" spans="1:18" ht="12.75" customHeight="1">
      <c r="A118" s="6" t="s">
        <v>56</v>
      </c>
      <c s="6"/>
      <c s="41" t="s">
        <v>839</v>
      </c>
      <c s="6"/>
      <c s="29" t="s">
        <v>840</v>
      </c>
      <c s="6"/>
      <c s="6"/>
      <c s="6"/>
      <c s="42">
        <f>0+Q118</f>
      </c>
      <c r="O118">
        <f>0+R118</f>
      </c>
      <c r="Q118">
        <f>0+I119+I123+I127+I131+I135+I139+I143+I147</f>
      </c>
      <c>
        <f>0+O119+O123+O127+O131+O135+O139+O143+O147</f>
      </c>
    </row>
    <row r="119" spans="1:16" ht="25.5">
      <c r="A119" s="26" t="s">
        <v>59</v>
      </c>
      <c s="31" t="s">
        <v>119</v>
      </c>
      <c s="31" t="s">
        <v>258</v>
      </c>
      <c s="26" t="s">
        <v>62</v>
      </c>
      <c s="32" t="s">
        <v>259</v>
      </c>
      <c s="33" t="s">
        <v>81</v>
      </c>
      <c s="34">
        <v>30</v>
      </c>
      <c s="35">
        <v>0</v>
      </c>
      <c s="35">
        <f>ROUND(ROUND(H119,2)*ROUND(G119,3),2)</f>
      </c>
      <c r="O119">
        <f>(I119*21)/100</f>
      </c>
      <c t="s">
        <v>33</v>
      </c>
    </row>
    <row r="120" spans="1:5" ht="12.75">
      <c r="A120" s="36" t="s">
        <v>65</v>
      </c>
      <c r="E120" s="37" t="s">
        <v>62</v>
      </c>
    </row>
    <row r="121" spans="1:5" ht="12.75">
      <c r="A121" s="38" t="s">
        <v>66</v>
      </c>
      <c r="E121" s="39" t="s">
        <v>3476</v>
      </c>
    </row>
    <row r="122" spans="1:5" ht="38.25">
      <c r="A122" t="s">
        <v>67</v>
      </c>
      <c r="E122" s="37" t="s">
        <v>844</v>
      </c>
    </row>
    <row r="123" spans="1:16" ht="25.5">
      <c r="A123" s="26" t="s">
        <v>59</v>
      </c>
      <c s="31" t="s">
        <v>122</v>
      </c>
      <c s="31" t="s">
        <v>701</v>
      </c>
      <c s="26" t="s">
        <v>62</v>
      </c>
      <c s="32" t="s">
        <v>702</v>
      </c>
      <c s="33" t="s">
        <v>81</v>
      </c>
      <c s="34">
        <v>30</v>
      </c>
      <c s="35">
        <v>0</v>
      </c>
      <c s="35">
        <f>ROUND(ROUND(H123,2)*ROUND(G123,3),2)</f>
      </c>
      <c r="O123">
        <f>(I123*21)/100</f>
      </c>
      <c t="s">
        <v>33</v>
      </c>
    </row>
    <row r="124" spans="1:5" ht="12.75">
      <c r="A124" s="36" t="s">
        <v>65</v>
      </c>
      <c r="E124" s="37" t="s">
        <v>62</v>
      </c>
    </row>
    <row r="125" spans="1:5" ht="12.75">
      <c r="A125" s="38" t="s">
        <v>66</v>
      </c>
      <c r="E125" s="39" t="s">
        <v>3476</v>
      </c>
    </row>
    <row r="126" spans="1:5" ht="38.25">
      <c r="A126" t="s">
        <v>67</v>
      </c>
      <c r="E126" s="37" t="s">
        <v>844</v>
      </c>
    </row>
    <row r="127" spans="1:16" ht="12.75">
      <c r="A127" s="26" t="s">
        <v>59</v>
      </c>
      <c s="31" t="s">
        <v>125</v>
      </c>
      <c s="31" t="s">
        <v>3529</v>
      </c>
      <c s="26" t="s">
        <v>62</v>
      </c>
      <c s="32" t="s">
        <v>3530</v>
      </c>
      <c s="33" t="s">
        <v>71</v>
      </c>
      <c s="34">
        <v>80</v>
      </c>
      <c s="35">
        <v>0</v>
      </c>
      <c s="35">
        <f>ROUND(ROUND(H127,2)*ROUND(G127,3),2)</f>
      </c>
      <c r="O127">
        <f>(I127*21)/100</f>
      </c>
      <c t="s">
        <v>33</v>
      </c>
    </row>
    <row r="128" spans="1:5" ht="12.75">
      <c r="A128" s="36" t="s">
        <v>65</v>
      </c>
      <c r="E128" s="37" t="s">
        <v>62</v>
      </c>
    </row>
    <row r="129" spans="1:5" ht="12.75">
      <c r="A129" s="38" t="s">
        <v>66</v>
      </c>
      <c r="E129" s="39" t="s">
        <v>3476</v>
      </c>
    </row>
    <row r="130" spans="1:5" ht="25.5">
      <c r="A130" t="s">
        <v>67</v>
      </c>
      <c r="E130" s="37" t="s">
        <v>3531</v>
      </c>
    </row>
    <row r="131" spans="1:16" ht="12.75">
      <c r="A131" s="26" t="s">
        <v>59</v>
      </c>
      <c s="31" t="s">
        <v>128</v>
      </c>
      <c s="31" t="s">
        <v>703</v>
      </c>
      <c s="26" t="s">
        <v>62</v>
      </c>
      <c s="32" t="s">
        <v>704</v>
      </c>
      <c s="33" t="s">
        <v>81</v>
      </c>
      <c s="34">
        <v>34</v>
      </c>
      <c s="35">
        <v>0</v>
      </c>
      <c s="35">
        <f>ROUND(ROUND(H131,2)*ROUND(G131,3),2)</f>
      </c>
      <c r="O131">
        <f>(I131*21)/100</f>
      </c>
      <c t="s">
        <v>33</v>
      </c>
    </row>
    <row r="132" spans="1:5" ht="12.75">
      <c r="A132" s="36" t="s">
        <v>65</v>
      </c>
      <c r="E132" s="37" t="s">
        <v>62</v>
      </c>
    </row>
    <row r="133" spans="1:5" ht="12.75">
      <c r="A133" s="38" t="s">
        <v>66</v>
      </c>
      <c r="E133" s="39" t="s">
        <v>3476</v>
      </c>
    </row>
    <row r="134" spans="1:5" ht="25.5">
      <c r="A134" t="s">
        <v>67</v>
      </c>
      <c r="E134" s="37" t="s">
        <v>1064</v>
      </c>
    </row>
    <row r="135" spans="1:16" ht="12.75">
      <c r="A135" s="26" t="s">
        <v>59</v>
      </c>
      <c s="31" t="s">
        <v>131</v>
      </c>
      <c s="31" t="s">
        <v>1121</v>
      </c>
      <c s="26" t="s">
        <v>62</v>
      </c>
      <c s="32" t="s">
        <v>1122</v>
      </c>
      <c s="33" t="s">
        <v>71</v>
      </c>
      <c s="34">
        <v>232</v>
      </c>
      <c s="35">
        <v>0</v>
      </c>
      <c s="35">
        <f>ROUND(ROUND(H135,2)*ROUND(G135,3),2)</f>
      </c>
      <c r="O135">
        <f>(I135*21)/100</f>
      </c>
      <c t="s">
        <v>33</v>
      </c>
    </row>
    <row r="136" spans="1:5" ht="12.75">
      <c r="A136" s="36" t="s">
        <v>65</v>
      </c>
      <c r="E136" s="37" t="s">
        <v>62</v>
      </c>
    </row>
    <row r="137" spans="1:5" ht="12.75">
      <c r="A137" s="38" t="s">
        <v>66</v>
      </c>
      <c r="E137" s="39" t="s">
        <v>3476</v>
      </c>
    </row>
    <row r="138" spans="1:5" ht="63.75">
      <c r="A138" t="s">
        <v>67</v>
      </c>
      <c r="E138" s="37" t="s">
        <v>1124</v>
      </c>
    </row>
    <row r="139" spans="1:16" ht="12.75">
      <c r="A139" s="26" t="s">
        <v>59</v>
      </c>
      <c s="31" t="s">
        <v>110</v>
      </c>
      <c s="31" t="s">
        <v>1286</v>
      </c>
      <c s="26" t="s">
        <v>62</v>
      </c>
      <c s="32" t="s">
        <v>257</v>
      </c>
      <c s="33" t="s">
        <v>71</v>
      </c>
      <c s="34">
        <v>157</v>
      </c>
      <c s="35">
        <v>0</v>
      </c>
      <c s="35">
        <f>ROUND(ROUND(H139,2)*ROUND(G139,3),2)</f>
      </c>
      <c r="O139">
        <f>(I139*21)/100</f>
      </c>
      <c t="s">
        <v>33</v>
      </c>
    </row>
    <row r="140" spans="1:5" ht="12.75">
      <c r="A140" s="36" t="s">
        <v>65</v>
      </c>
      <c r="E140" s="37" t="s">
        <v>62</v>
      </c>
    </row>
    <row r="141" spans="1:5" ht="12.75">
      <c r="A141" s="38" t="s">
        <v>66</v>
      </c>
      <c r="E141" s="39" t="s">
        <v>3476</v>
      </c>
    </row>
    <row r="142" spans="1:5" ht="38.25">
      <c r="A142" t="s">
        <v>67</v>
      </c>
      <c r="E142" s="37" t="s">
        <v>853</v>
      </c>
    </row>
    <row r="143" spans="1:16" ht="25.5">
      <c r="A143" s="26" t="s">
        <v>59</v>
      </c>
      <c s="31" t="s">
        <v>113</v>
      </c>
      <c s="31" t="s">
        <v>1069</v>
      </c>
      <c s="26" t="s">
        <v>62</v>
      </c>
      <c s="32" t="s">
        <v>1070</v>
      </c>
      <c s="33" t="s">
        <v>71</v>
      </c>
      <c s="34">
        <v>529</v>
      </c>
      <c s="35">
        <v>0</v>
      </c>
      <c s="35">
        <f>ROUND(ROUND(H143,2)*ROUND(G143,3),2)</f>
      </c>
      <c r="O143">
        <f>(I143*21)/100</f>
      </c>
      <c t="s">
        <v>33</v>
      </c>
    </row>
    <row r="144" spans="1:5" ht="12.75">
      <c r="A144" s="36" t="s">
        <v>65</v>
      </c>
      <c r="E144" s="37" t="s">
        <v>62</v>
      </c>
    </row>
    <row r="145" spans="1:5" ht="12.75">
      <c r="A145" s="38" t="s">
        <v>66</v>
      </c>
      <c r="E145" s="39" t="s">
        <v>3476</v>
      </c>
    </row>
    <row r="146" spans="1:5" ht="38.25">
      <c r="A146" t="s">
        <v>67</v>
      </c>
      <c r="E146" s="37" t="s">
        <v>853</v>
      </c>
    </row>
    <row r="147" spans="1:16" ht="12.75">
      <c r="A147" s="26" t="s">
        <v>59</v>
      </c>
      <c s="31" t="s">
        <v>116</v>
      </c>
      <c s="31" t="s">
        <v>3532</v>
      </c>
      <c s="26" t="s">
        <v>62</v>
      </c>
      <c s="32" t="s">
        <v>1183</v>
      </c>
      <c s="33" t="s">
        <v>71</v>
      </c>
      <c s="34">
        <v>385</v>
      </c>
      <c s="35">
        <v>0</v>
      </c>
      <c s="35">
        <f>ROUND(ROUND(H147,2)*ROUND(G147,3),2)</f>
      </c>
      <c r="O147">
        <f>(I147*21)/100</f>
      </c>
      <c t="s">
        <v>33</v>
      </c>
    </row>
    <row r="148" spans="1:5" ht="12.75">
      <c r="A148" s="36" t="s">
        <v>65</v>
      </c>
      <c r="E148" s="37" t="s">
        <v>62</v>
      </c>
    </row>
    <row r="149" spans="1:5" ht="12.75">
      <c r="A149" s="38" t="s">
        <v>66</v>
      </c>
      <c r="E149" s="39" t="s">
        <v>3476</v>
      </c>
    </row>
    <row r="150" spans="1:5" ht="38.25">
      <c r="A150" t="s">
        <v>67</v>
      </c>
      <c r="E150" s="37" t="s">
        <v>853</v>
      </c>
    </row>
    <row r="151" spans="1:18" ht="12.75" customHeight="1">
      <c r="A151" s="6" t="s">
        <v>56</v>
      </c>
      <c s="6"/>
      <c s="41" t="s">
        <v>3533</v>
      </c>
      <c s="6"/>
      <c s="29" t="s">
        <v>3534</v>
      </c>
      <c s="6"/>
      <c s="6"/>
      <c s="6"/>
      <c s="42">
        <f>0+Q151</f>
      </c>
      <c r="O151">
        <f>0+R151</f>
      </c>
      <c r="Q151">
        <f>0+I152+I156+I160+I164+I168+I172+I176+I180+I184+I188+I192+I196+I200+I204+I208+I212</f>
      </c>
      <c>
        <f>0+O152+O156+O160+O164+O168+O172+O176+O180+O184+O188+O192+O196+O200+O204+O208+O212</f>
      </c>
    </row>
    <row r="152" spans="1:16" ht="12.75">
      <c r="A152" s="26" t="s">
        <v>59</v>
      </c>
      <c s="31" t="s">
        <v>171</v>
      </c>
      <c s="31" t="s">
        <v>3535</v>
      </c>
      <c s="26" t="s">
        <v>62</v>
      </c>
      <c s="32" t="s">
        <v>3536</v>
      </c>
      <c s="33" t="s">
        <v>81</v>
      </c>
      <c s="34">
        <v>4</v>
      </c>
      <c s="35">
        <v>0</v>
      </c>
      <c s="35">
        <f>ROUND(ROUND(H152,2)*ROUND(G152,3),2)</f>
      </c>
      <c r="O152">
        <f>(I152*21)/100</f>
      </c>
      <c t="s">
        <v>33</v>
      </c>
    </row>
    <row r="153" spans="1:5" ht="12.75">
      <c r="A153" s="36" t="s">
        <v>65</v>
      </c>
      <c r="E153" s="37" t="s">
        <v>62</v>
      </c>
    </row>
    <row r="154" spans="1:5" ht="12.75">
      <c r="A154" s="38" t="s">
        <v>66</v>
      </c>
      <c r="E154" s="39" t="s">
        <v>3476</v>
      </c>
    </row>
    <row r="155" spans="1:5" ht="63.75">
      <c r="A155" t="s">
        <v>67</v>
      </c>
      <c r="E155" s="37" t="s">
        <v>1139</v>
      </c>
    </row>
    <row r="156" spans="1:16" ht="12.75">
      <c r="A156" s="26" t="s">
        <v>59</v>
      </c>
      <c s="31" t="s">
        <v>174</v>
      </c>
      <c s="31" t="s">
        <v>3537</v>
      </c>
      <c s="26" t="s">
        <v>62</v>
      </c>
      <c s="32" t="s">
        <v>3538</v>
      </c>
      <c s="33" t="s">
        <v>81</v>
      </c>
      <c s="34">
        <v>1</v>
      </c>
      <c s="35">
        <v>0</v>
      </c>
      <c s="35">
        <f>ROUND(ROUND(H156,2)*ROUND(G156,3),2)</f>
      </c>
      <c r="O156">
        <f>(I156*21)/100</f>
      </c>
      <c t="s">
        <v>33</v>
      </c>
    </row>
    <row r="157" spans="1:5" ht="12.75">
      <c r="A157" s="36" t="s">
        <v>65</v>
      </c>
      <c r="E157" s="37" t="s">
        <v>62</v>
      </c>
    </row>
    <row r="158" spans="1:5" ht="12.75">
      <c r="A158" s="38" t="s">
        <v>66</v>
      </c>
      <c r="E158" s="39" t="s">
        <v>3476</v>
      </c>
    </row>
    <row r="159" spans="1:5" ht="63.75">
      <c r="A159" t="s">
        <v>67</v>
      </c>
      <c r="E159" s="37" t="s">
        <v>1139</v>
      </c>
    </row>
    <row r="160" spans="1:16" ht="12.75">
      <c r="A160" s="26" t="s">
        <v>59</v>
      </c>
      <c s="31" t="s">
        <v>177</v>
      </c>
      <c s="31" t="s">
        <v>3539</v>
      </c>
      <c s="26" t="s">
        <v>62</v>
      </c>
      <c s="32" t="s">
        <v>3540</v>
      </c>
      <c s="33" t="s">
        <v>81</v>
      </c>
      <c s="34">
        <v>1</v>
      </c>
      <c s="35">
        <v>0</v>
      </c>
      <c s="35">
        <f>ROUND(ROUND(H160,2)*ROUND(G160,3),2)</f>
      </c>
      <c r="O160">
        <f>(I160*21)/100</f>
      </c>
      <c t="s">
        <v>33</v>
      </c>
    </row>
    <row r="161" spans="1:5" ht="12.75">
      <c r="A161" s="36" t="s">
        <v>65</v>
      </c>
      <c r="E161" s="37" t="s">
        <v>62</v>
      </c>
    </row>
    <row r="162" spans="1:5" ht="12.75">
      <c r="A162" s="38" t="s">
        <v>66</v>
      </c>
      <c r="E162" s="39" t="s">
        <v>3476</v>
      </c>
    </row>
    <row r="163" spans="1:5" ht="63.75">
      <c r="A163" t="s">
        <v>67</v>
      </c>
      <c r="E163" s="37" t="s">
        <v>1139</v>
      </c>
    </row>
    <row r="164" spans="1:16" ht="25.5">
      <c r="A164" s="26" t="s">
        <v>59</v>
      </c>
      <c s="31" t="s">
        <v>134</v>
      </c>
      <c s="31" t="s">
        <v>3541</v>
      </c>
      <c s="26" t="s">
        <v>62</v>
      </c>
      <c s="32" t="s">
        <v>3542</v>
      </c>
      <c s="33" t="s">
        <v>81</v>
      </c>
      <c s="34">
        <v>8</v>
      </c>
      <c s="35">
        <v>0</v>
      </c>
      <c s="35">
        <f>ROUND(ROUND(H164,2)*ROUND(G164,3),2)</f>
      </c>
      <c r="O164">
        <f>(I164*21)/100</f>
      </c>
      <c t="s">
        <v>33</v>
      </c>
    </row>
    <row r="165" spans="1:5" ht="12.75">
      <c r="A165" s="36" t="s">
        <v>65</v>
      </c>
      <c r="E165" s="37" t="s">
        <v>62</v>
      </c>
    </row>
    <row r="166" spans="1:5" ht="12.75">
      <c r="A166" s="38" t="s">
        <v>66</v>
      </c>
      <c r="E166" s="39" t="s">
        <v>3476</v>
      </c>
    </row>
    <row r="167" spans="1:5" ht="63.75">
      <c r="A167" t="s">
        <v>67</v>
      </c>
      <c r="E167" s="37" t="s">
        <v>3543</v>
      </c>
    </row>
    <row r="168" spans="1:16" ht="12.75">
      <c r="A168" s="26" t="s">
        <v>59</v>
      </c>
      <c s="31" t="s">
        <v>137</v>
      </c>
      <c s="31" t="s">
        <v>3544</v>
      </c>
      <c s="26" t="s">
        <v>62</v>
      </c>
      <c s="32" t="s">
        <v>3545</v>
      </c>
      <c s="33" t="s">
        <v>81</v>
      </c>
      <c s="34">
        <v>5</v>
      </c>
      <c s="35">
        <v>0</v>
      </c>
      <c s="35">
        <f>ROUND(ROUND(H168,2)*ROUND(G168,3),2)</f>
      </c>
      <c r="O168">
        <f>(I168*21)/100</f>
      </c>
      <c t="s">
        <v>33</v>
      </c>
    </row>
    <row r="169" spans="1:5" ht="12.75">
      <c r="A169" s="36" t="s">
        <v>65</v>
      </c>
      <c r="E169" s="37" t="s">
        <v>62</v>
      </c>
    </row>
    <row r="170" spans="1:5" ht="12.75">
      <c r="A170" s="38" t="s">
        <v>66</v>
      </c>
      <c r="E170" s="39" t="s">
        <v>3476</v>
      </c>
    </row>
    <row r="171" spans="1:5" ht="76.5">
      <c r="A171" t="s">
        <v>67</v>
      </c>
      <c r="E171" s="37" t="s">
        <v>3546</v>
      </c>
    </row>
    <row r="172" spans="1:16" ht="12.75">
      <c r="A172" s="26" t="s">
        <v>59</v>
      </c>
      <c s="31" t="s">
        <v>140</v>
      </c>
      <c s="31" t="s">
        <v>3547</v>
      </c>
      <c s="26" t="s">
        <v>62</v>
      </c>
      <c s="32" t="s">
        <v>3548</v>
      </c>
      <c s="33" t="s">
        <v>81</v>
      </c>
      <c s="34">
        <v>8</v>
      </c>
      <c s="35">
        <v>0</v>
      </c>
      <c s="35">
        <f>ROUND(ROUND(H172,2)*ROUND(G172,3),2)</f>
      </c>
      <c r="O172">
        <f>(I172*21)/100</f>
      </c>
      <c t="s">
        <v>33</v>
      </c>
    </row>
    <row r="173" spans="1:5" ht="12.75">
      <c r="A173" s="36" t="s">
        <v>65</v>
      </c>
      <c r="E173" s="37" t="s">
        <v>62</v>
      </c>
    </row>
    <row r="174" spans="1:5" ht="12.75">
      <c r="A174" s="38" t="s">
        <v>66</v>
      </c>
      <c r="E174" s="39" t="s">
        <v>3476</v>
      </c>
    </row>
    <row r="175" spans="1:5" ht="38.25">
      <c r="A175" t="s">
        <v>67</v>
      </c>
      <c r="E175" s="37" t="s">
        <v>3549</v>
      </c>
    </row>
    <row r="176" spans="1:16" ht="12.75">
      <c r="A176" s="26" t="s">
        <v>59</v>
      </c>
      <c s="31" t="s">
        <v>143</v>
      </c>
      <c s="31" t="s">
        <v>3550</v>
      </c>
      <c s="26" t="s">
        <v>62</v>
      </c>
      <c s="32" t="s">
        <v>3551</v>
      </c>
      <c s="33" t="s">
        <v>81</v>
      </c>
      <c s="34">
        <v>1</v>
      </c>
      <c s="35">
        <v>0</v>
      </c>
      <c s="35">
        <f>ROUND(ROUND(H176,2)*ROUND(G176,3),2)</f>
      </c>
      <c r="O176">
        <f>(I176*21)/100</f>
      </c>
      <c t="s">
        <v>33</v>
      </c>
    </row>
    <row r="177" spans="1:5" ht="12.75">
      <c r="A177" s="36" t="s">
        <v>65</v>
      </c>
      <c r="E177" s="37" t="s">
        <v>62</v>
      </c>
    </row>
    <row r="178" spans="1:5" ht="12.75">
      <c r="A178" s="38" t="s">
        <v>66</v>
      </c>
      <c r="E178" s="39" t="s">
        <v>3476</v>
      </c>
    </row>
    <row r="179" spans="1:5" ht="38.25">
      <c r="A179" t="s">
        <v>67</v>
      </c>
      <c r="E179" s="37" t="s">
        <v>3552</v>
      </c>
    </row>
    <row r="180" spans="1:16" ht="25.5">
      <c r="A180" s="26" t="s">
        <v>59</v>
      </c>
      <c s="31" t="s">
        <v>146</v>
      </c>
      <c s="31" t="s">
        <v>3553</v>
      </c>
      <c s="26" t="s">
        <v>62</v>
      </c>
      <c s="32" t="s">
        <v>3554</v>
      </c>
      <c s="33" t="s">
        <v>81</v>
      </c>
      <c s="34">
        <v>7</v>
      </c>
      <c s="35">
        <v>0</v>
      </c>
      <c s="35">
        <f>ROUND(ROUND(H180,2)*ROUND(G180,3),2)</f>
      </c>
      <c r="O180">
        <f>(I180*21)/100</f>
      </c>
      <c t="s">
        <v>33</v>
      </c>
    </row>
    <row r="181" spans="1:5" ht="12.75">
      <c r="A181" s="36" t="s">
        <v>65</v>
      </c>
      <c r="E181" s="37" t="s">
        <v>62</v>
      </c>
    </row>
    <row r="182" spans="1:5" ht="12.75">
      <c r="A182" s="38" t="s">
        <v>66</v>
      </c>
      <c r="E182" s="39" t="s">
        <v>3476</v>
      </c>
    </row>
    <row r="183" spans="1:5" ht="38.25">
      <c r="A183" t="s">
        <v>67</v>
      </c>
      <c r="E183" s="37" t="s">
        <v>3555</v>
      </c>
    </row>
    <row r="184" spans="1:16" ht="25.5">
      <c r="A184" s="26" t="s">
        <v>59</v>
      </c>
      <c s="31" t="s">
        <v>149</v>
      </c>
      <c s="31" t="s">
        <v>3556</v>
      </c>
      <c s="26" t="s">
        <v>62</v>
      </c>
      <c s="32" t="s">
        <v>3557</v>
      </c>
      <c s="33" t="s">
        <v>81</v>
      </c>
      <c s="34">
        <v>1</v>
      </c>
      <c s="35">
        <v>0</v>
      </c>
      <c s="35">
        <f>ROUND(ROUND(H184,2)*ROUND(G184,3),2)</f>
      </c>
      <c r="O184">
        <f>(I184*21)/100</f>
      </c>
      <c t="s">
        <v>33</v>
      </c>
    </row>
    <row r="185" spans="1:5" ht="12.75">
      <c r="A185" s="36" t="s">
        <v>65</v>
      </c>
      <c r="E185" s="37" t="s">
        <v>62</v>
      </c>
    </row>
    <row r="186" spans="1:5" ht="12.75">
      <c r="A186" s="38" t="s">
        <v>66</v>
      </c>
      <c r="E186" s="39" t="s">
        <v>3476</v>
      </c>
    </row>
    <row r="187" spans="1:5" ht="38.25">
      <c r="A187" t="s">
        <v>67</v>
      </c>
      <c r="E187" s="37" t="s">
        <v>3555</v>
      </c>
    </row>
    <row r="188" spans="1:16" ht="25.5">
      <c r="A188" s="26" t="s">
        <v>59</v>
      </c>
      <c s="31" t="s">
        <v>152</v>
      </c>
      <c s="31" t="s">
        <v>3558</v>
      </c>
      <c s="26" t="s">
        <v>62</v>
      </c>
      <c s="32" t="s">
        <v>3559</v>
      </c>
      <c s="33" t="s">
        <v>81</v>
      </c>
      <c s="34">
        <v>1</v>
      </c>
      <c s="35">
        <v>0</v>
      </c>
      <c s="35">
        <f>ROUND(ROUND(H188,2)*ROUND(G188,3),2)</f>
      </c>
      <c r="O188">
        <f>(I188*21)/100</f>
      </c>
      <c t="s">
        <v>33</v>
      </c>
    </row>
    <row r="189" spans="1:5" ht="12.75">
      <c r="A189" s="36" t="s">
        <v>65</v>
      </c>
      <c r="E189" s="37" t="s">
        <v>62</v>
      </c>
    </row>
    <row r="190" spans="1:5" ht="12.75">
      <c r="A190" s="38" t="s">
        <v>66</v>
      </c>
      <c r="E190" s="39" t="s">
        <v>3476</v>
      </c>
    </row>
    <row r="191" spans="1:5" ht="38.25">
      <c r="A191" t="s">
        <v>67</v>
      </c>
      <c r="E191" s="37" t="s">
        <v>3555</v>
      </c>
    </row>
    <row r="192" spans="1:16" ht="25.5">
      <c r="A192" s="26" t="s">
        <v>59</v>
      </c>
      <c s="31" t="s">
        <v>155</v>
      </c>
      <c s="31" t="s">
        <v>3560</v>
      </c>
      <c s="26" t="s">
        <v>62</v>
      </c>
      <c s="32" t="s">
        <v>3561</v>
      </c>
      <c s="33" t="s">
        <v>81</v>
      </c>
      <c s="34">
        <v>1</v>
      </c>
      <c s="35">
        <v>0</v>
      </c>
      <c s="35">
        <f>ROUND(ROUND(H192,2)*ROUND(G192,3),2)</f>
      </c>
      <c r="O192">
        <f>(I192*21)/100</f>
      </c>
      <c t="s">
        <v>33</v>
      </c>
    </row>
    <row r="193" spans="1:5" ht="12.75">
      <c r="A193" s="36" t="s">
        <v>65</v>
      </c>
      <c r="E193" s="37" t="s">
        <v>62</v>
      </c>
    </row>
    <row r="194" spans="1:5" ht="12.75">
      <c r="A194" s="38" t="s">
        <v>66</v>
      </c>
      <c r="E194" s="39" t="s">
        <v>3476</v>
      </c>
    </row>
    <row r="195" spans="1:5" ht="38.25">
      <c r="A195" t="s">
        <v>67</v>
      </c>
      <c r="E195" s="37" t="s">
        <v>3562</v>
      </c>
    </row>
    <row r="196" spans="1:16" ht="25.5">
      <c r="A196" s="26" t="s">
        <v>59</v>
      </c>
      <c s="31" t="s">
        <v>158</v>
      </c>
      <c s="31" t="s">
        <v>3563</v>
      </c>
      <c s="26" t="s">
        <v>62</v>
      </c>
      <c s="32" t="s">
        <v>3564</v>
      </c>
      <c s="33" t="s">
        <v>81</v>
      </c>
      <c s="34">
        <v>2</v>
      </c>
      <c s="35">
        <v>0</v>
      </c>
      <c s="35">
        <f>ROUND(ROUND(H196,2)*ROUND(G196,3),2)</f>
      </c>
      <c r="O196">
        <f>(I196*21)/100</f>
      </c>
      <c t="s">
        <v>33</v>
      </c>
    </row>
    <row r="197" spans="1:5" ht="12.75">
      <c r="A197" s="36" t="s">
        <v>65</v>
      </c>
      <c r="E197" s="37" t="s">
        <v>62</v>
      </c>
    </row>
    <row r="198" spans="1:5" ht="12.75">
      <c r="A198" s="38" t="s">
        <v>66</v>
      </c>
      <c r="E198" s="39" t="s">
        <v>3476</v>
      </c>
    </row>
    <row r="199" spans="1:5" ht="38.25">
      <c r="A199" t="s">
        <v>67</v>
      </c>
      <c r="E199" s="37" t="s">
        <v>3562</v>
      </c>
    </row>
    <row r="200" spans="1:16" ht="12.75">
      <c r="A200" s="26" t="s">
        <v>59</v>
      </c>
      <c s="31" t="s">
        <v>161</v>
      </c>
      <c s="31" t="s">
        <v>3565</v>
      </c>
      <c s="26" t="s">
        <v>62</v>
      </c>
      <c s="32" t="s">
        <v>3566</v>
      </c>
      <c s="33" t="s">
        <v>81</v>
      </c>
      <c s="34">
        <v>7</v>
      </c>
      <c s="35">
        <v>0</v>
      </c>
      <c s="35">
        <f>ROUND(ROUND(H200,2)*ROUND(G200,3),2)</f>
      </c>
      <c r="O200">
        <f>(I200*21)/100</f>
      </c>
      <c t="s">
        <v>33</v>
      </c>
    </row>
    <row r="201" spans="1:5" ht="12.75">
      <c r="A201" s="36" t="s">
        <v>65</v>
      </c>
      <c r="E201" s="37" t="s">
        <v>62</v>
      </c>
    </row>
    <row r="202" spans="1:5" ht="12.75">
      <c r="A202" s="38" t="s">
        <v>66</v>
      </c>
      <c r="E202" s="39" t="s">
        <v>3476</v>
      </c>
    </row>
    <row r="203" spans="1:5" ht="38.25">
      <c r="A203" t="s">
        <v>67</v>
      </c>
      <c r="E203" s="37" t="s">
        <v>3562</v>
      </c>
    </row>
    <row r="204" spans="1:16" ht="25.5">
      <c r="A204" s="26" t="s">
        <v>59</v>
      </c>
      <c s="31" t="s">
        <v>164</v>
      </c>
      <c s="31" t="s">
        <v>3567</v>
      </c>
      <c s="26" t="s">
        <v>62</v>
      </c>
      <c s="32" t="s">
        <v>3568</v>
      </c>
      <c s="33" t="s">
        <v>81</v>
      </c>
      <c s="34">
        <v>1</v>
      </c>
      <c s="35">
        <v>0</v>
      </c>
      <c s="35">
        <f>ROUND(ROUND(H204,2)*ROUND(G204,3),2)</f>
      </c>
      <c r="O204">
        <f>(I204*21)/100</f>
      </c>
      <c t="s">
        <v>33</v>
      </c>
    </row>
    <row r="205" spans="1:5" ht="12.75">
      <c r="A205" s="36" t="s">
        <v>65</v>
      </c>
      <c r="E205" s="37" t="s">
        <v>62</v>
      </c>
    </row>
    <row r="206" spans="1:5" ht="12.75">
      <c r="A206" s="38" t="s">
        <v>66</v>
      </c>
      <c r="E206" s="39" t="s">
        <v>3476</v>
      </c>
    </row>
    <row r="207" spans="1:5" ht="25.5">
      <c r="A207" t="s">
        <v>67</v>
      </c>
      <c r="E207" s="37" t="s">
        <v>3569</v>
      </c>
    </row>
    <row r="208" spans="1:16" ht="25.5">
      <c r="A208" s="26" t="s">
        <v>59</v>
      </c>
      <c s="31" t="s">
        <v>167</v>
      </c>
      <c s="31" t="s">
        <v>3570</v>
      </c>
      <c s="26" t="s">
        <v>62</v>
      </c>
      <c s="32" t="s">
        <v>3571</v>
      </c>
      <c s="33" t="s">
        <v>81</v>
      </c>
      <c s="34">
        <v>9</v>
      </c>
      <c s="35">
        <v>0</v>
      </c>
      <c s="35">
        <f>ROUND(ROUND(H208,2)*ROUND(G208,3),2)</f>
      </c>
      <c r="O208">
        <f>(I208*21)/100</f>
      </c>
      <c t="s">
        <v>33</v>
      </c>
    </row>
    <row r="209" spans="1:5" ht="12.75">
      <c r="A209" s="36" t="s">
        <v>65</v>
      </c>
      <c r="E209" s="37" t="s">
        <v>62</v>
      </c>
    </row>
    <row r="210" spans="1:5" ht="12.75">
      <c r="A210" s="38" t="s">
        <v>66</v>
      </c>
      <c r="E210" s="39" t="s">
        <v>3476</v>
      </c>
    </row>
    <row r="211" spans="1:5" ht="25.5">
      <c r="A211" t="s">
        <v>67</v>
      </c>
      <c r="E211" s="37" t="s">
        <v>3569</v>
      </c>
    </row>
    <row r="212" spans="1:16" ht="25.5">
      <c r="A212" s="26" t="s">
        <v>59</v>
      </c>
      <c s="31" t="s">
        <v>205</v>
      </c>
      <c s="31" t="s">
        <v>3572</v>
      </c>
      <c s="26" t="s">
        <v>62</v>
      </c>
      <c s="32" t="s">
        <v>3573</v>
      </c>
      <c s="33" t="s">
        <v>81</v>
      </c>
      <c s="34">
        <v>2</v>
      </c>
      <c s="35">
        <v>0</v>
      </c>
      <c s="35">
        <f>ROUND(ROUND(H212,2)*ROUND(G212,3),2)</f>
      </c>
      <c r="O212">
        <f>(I212*21)/100</f>
      </c>
      <c t="s">
        <v>33</v>
      </c>
    </row>
    <row r="213" spans="1:5" ht="12.75">
      <c r="A213" s="36" t="s">
        <v>65</v>
      </c>
      <c r="E213" s="37" t="s">
        <v>62</v>
      </c>
    </row>
    <row r="214" spans="1:5" ht="12.75">
      <c r="A214" s="38" t="s">
        <v>66</v>
      </c>
      <c r="E214" s="39" t="s">
        <v>3476</v>
      </c>
    </row>
    <row r="215" spans="1:5" ht="51">
      <c r="A215" t="s">
        <v>67</v>
      </c>
      <c r="E215" s="37" t="s">
        <v>3574</v>
      </c>
    </row>
    <row r="216" spans="1:18" ht="12.75" customHeight="1">
      <c r="A216" s="6" t="s">
        <v>56</v>
      </c>
      <c s="6"/>
      <c s="41" t="s">
        <v>706</v>
      </c>
      <c s="6"/>
      <c s="29" t="s">
        <v>1077</v>
      </c>
      <c s="6"/>
      <c s="6"/>
      <c s="6"/>
      <c s="42">
        <f>0+Q216</f>
      </c>
      <c r="O216">
        <f>0+R216</f>
      </c>
      <c r="Q216">
        <f>0+I217+I221+I225+I229+I233+I237+I241+I245+I249+I253+I257+I261+I265</f>
      </c>
      <c>
        <f>0+O217+O221+O225+O229+O233+O237+O241+O245+O249+O253+O257+O261+O265</f>
      </c>
    </row>
    <row r="217" spans="1:16" ht="12.75">
      <c r="A217" s="26" t="s">
        <v>59</v>
      </c>
      <c s="31" t="s">
        <v>180</v>
      </c>
      <c s="31" t="s">
        <v>260</v>
      </c>
      <c s="26" t="s">
        <v>62</v>
      </c>
      <c s="32" t="s">
        <v>261</v>
      </c>
      <c s="33" t="s">
        <v>81</v>
      </c>
      <c s="34">
        <v>5</v>
      </c>
      <c s="35">
        <v>0</v>
      </c>
      <c s="35">
        <f>ROUND(ROUND(H217,2)*ROUND(G217,3),2)</f>
      </c>
      <c r="O217">
        <f>(I217*21)/100</f>
      </c>
      <c t="s">
        <v>33</v>
      </c>
    </row>
    <row r="218" spans="1:5" ht="12.75">
      <c r="A218" s="36" t="s">
        <v>65</v>
      </c>
      <c r="E218" s="37" t="s">
        <v>62</v>
      </c>
    </row>
    <row r="219" spans="1:5" ht="12.75">
      <c r="A219" s="38" t="s">
        <v>66</v>
      </c>
      <c r="E219" s="39" t="s">
        <v>3476</v>
      </c>
    </row>
    <row r="220" spans="1:5" ht="38.25">
      <c r="A220" t="s">
        <v>67</v>
      </c>
      <c r="E220" s="37" t="s">
        <v>1080</v>
      </c>
    </row>
    <row r="221" spans="1:16" ht="12.75">
      <c r="A221" s="26" t="s">
        <v>59</v>
      </c>
      <c s="31" t="s">
        <v>183</v>
      </c>
      <c s="31" t="s">
        <v>3575</v>
      </c>
      <c s="26" t="s">
        <v>62</v>
      </c>
      <c s="32" t="s">
        <v>3576</v>
      </c>
      <c s="33" t="s">
        <v>81</v>
      </c>
      <c s="34">
        <v>4</v>
      </c>
      <c s="35">
        <v>0</v>
      </c>
      <c s="35">
        <f>ROUND(ROUND(H221,2)*ROUND(G221,3),2)</f>
      </c>
      <c r="O221">
        <f>(I221*21)/100</f>
      </c>
      <c t="s">
        <v>33</v>
      </c>
    </row>
    <row r="222" spans="1:5" ht="12.75">
      <c r="A222" s="36" t="s">
        <v>65</v>
      </c>
      <c r="E222" s="37" t="s">
        <v>62</v>
      </c>
    </row>
    <row r="223" spans="1:5" ht="12.75">
      <c r="A223" s="38" t="s">
        <v>66</v>
      </c>
      <c r="E223" s="39" t="s">
        <v>3476</v>
      </c>
    </row>
    <row r="224" spans="1:5" ht="38.25">
      <c r="A224" t="s">
        <v>67</v>
      </c>
      <c r="E224" s="37" t="s">
        <v>1080</v>
      </c>
    </row>
    <row r="225" spans="1:16" ht="12.75">
      <c r="A225" s="26" t="s">
        <v>59</v>
      </c>
      <c s="31" t="s">
        <v>186</v>
      </c>
      <c s="31" t="s">
        <v>3577</v>
      </c>
      <c s="26" t="s">
        <v>62</v>
      </c>
      <c s="32" t="s">
        <v>3578</v>
      </c>
      <c s="33" t="s">
        <v>81</v>
      </c>
      <c s="34">
        <v>2</v>
      </c>
      <c s="35">
        <v>0</v>
      </c>
      <c s="35">
        <f>ROUND(ROUND(H225,2)*ROUND(G225,3),2)</f>
      </c>
      <c r="O225">
        <f>(I225*21)/100</f>
      </c>
      <c t="s">
        <v>33</v>
      </c>
    </row>
    <row r="226" spans="1:5" ht="12.75">
      <c r="A226" s="36" t="s">
        <v>65</v>
      </c>
      <c r="E226" s="37" t="s">
        <v>62</v>
      </c>
    </row>
    <row r="227" spans="1:5" ht="12.75">
      <c r="A227" s="38" t="s">
        <v>66</v>
      </c>
      <c r="E227" s="39" t="s">
        <v>3476</v>
      </c>
    </row>
    <row r="228" spans="1:5" ht="38.25">
      <c r="A228" t="s">
        <v>67</v>
      </c>
      <c r="E228" s="37" t="s">
        <v>1080</v>
      </c>
    </row>
    <row r="229" spans="1:16" ht="12.75">
      <c r="A229" s="26" t="s">
        <v>59</v>
      </c>
      <c s="31" t="s">
        <v>189</v>
      </c>
      <c s="31" t="s">
        <v>3579</v>
      </c>
      <c s="26" t="s">
        <v>62</v>
      </c>
      <c s="32" t="s">
        <v>3580</v>
      </c>
      <c s="33" t="s">
        <v>81</v>
      </c>
      <c s="34">
        <v>1</v>
      </c>
      <c s="35">
        <v>0</v>
      </c>
      <c s="35">
        <f>ROUND(ROUND(H229,2)*ROUND(G229,3),2)</f>
      </c>
      <c r="O229">
        <f>(I229*21)/100</f>
      </c>
      <c t="s">
        <v>33</v>
      </c>
    </row>
    <row r="230" spans="1:5" ht="12.75">
      <c r="A230" s="36" t="s">
        <v>65</v>
      </c>
      <c r="E230" s="37" t="s">
        <v>62</v>
      </c>
    </row>
    <row r="231" spans="1:5" ht="12.75">
      <c r="A231" s="38" t="s">
        <v>66</v>
      </c>
      <c r="E231" s="39" t="s">
        <v>3476</v>
      </c>
    </row>
    <row r="232" spans="1:5" ht="38.25">
      <c r="A232" t="s">
        <v>67</v>
      </c>
      <c r="E232" s="37" t="s">
        <v>1080</v>
      </c>
    </row>
    <row r="233" spans="1:16" ht="12.75">
      <c r="A233" s="26" t="s">
        <v>59</v>
      </c>
      <c s="31" t="s">
        <v>192</v>
      </c>
      <c s="31" t="s">
        <v>3581</v>
      </c>
      <c s="26" t="s">
        <v>62</v>
      </c>
      <c s="32" t="s">
        <v>3582</v>
      </c>
      <c s="33" t="s">
        <v>81</v>
      </c>
      <c s="34">
        <v>4</v>
      </c>
      <c s="35">
        <v>0</v>
      </c>
      <c s="35">
        <f>ROUND(ROUND(H233,2)*ROUND(G233,3),2)</f>
      </c>
      <c r="O233">
        <f>(I233*21)/100</f>
      </c>
      <c t="s">
        <v>33</v>
      </c>
    </row>
    <row r="234" spans="1:5" ht="12.75">
      <c r="A234" s="36" t="s">
        <v>65</v>
      </c>
      <c r="E234" s="37" t="s">
        <v>62</v>
      </c>
    </row>
    <row r="235" spans="1:5" ht="12.75">
      <c r="A235" s="38" t="s">
        <v>66</v>
      </c>
      <c r="E235" s="39" t="s">
        <v>3476</v>
      </c>
    </row>
    <row r="236" spans="1:5" ht="38.25">
      <c r="A236" t="s">
        <v>67</v>
      </c>
      <c r="E236" s="37" t="s">
        <v>1080</v>
      </c>
    </row>
    <row r="237" spans="1:16" ht="12.75">
      <c r="A237" s="26" t="s">
        <v>59</v>
      </c>
      <c s="31" t="s">
        <v>195</v>
      </c>
      <c s="31" t="s">
        <v>3583</v>
      </c>
      <c s="26" t="s">
        <v>62</v>
      </c>
      <c s="32" t="s">
        <v>3584</v>
      </c>
      <c s="33" t="s">
        <v>81</v>
      </c>
      <c s="34">
        <v>2</v>
      </c>
      <c s="35">
        <v>0</v>
      </c>
      <c s="35">
        <f>ROUND(ROUND(H237,2)*ROUND(G237,3),2)</f>
      </c>
      <c r="O237">
        <f>(I237*21)/100</f>
      </c>
      <c t="s">
        <v>33</v>
      </c>
    </row>
    <row r="238" spans="1:5" ht="12.75">
      <c r="A238" s="36" t="s">
        <v>65</v>
      </c>
      <c r="E238" s="37" t="s">
        <v>62</v>
      </c>
    </row>
    <row r="239" spans="1:5" ht="12.75">
      <c r="A239" s="38" t="s">
        <v>66</v>
      </c>
      <c r="E239" s="39" t="s">
        <v>3476</v>
      </c>
    </row>
    <row r="240" spans="1:5" ht="38.25">
      <c r="A240" t="s">
        <v>67</v>
      </c>
      <c r="E240" s="37" t="s">
        <v>1080</v>
      </c>
    </row>
    <row r="241" spans="1:16" ht="12.75">
      <c r="A241" s="26" t="s">
        <v>59</v>
      </c>
      <c s="31" t="s">
        <v>198</v>
      </c>
      <c s="31" t="s">
        <v>3585</v>
      </c>
      <c s="26" t="s">
        <v>62</v>
      </c>
      <c s="32" t="s">
        <v>3586</v>
      </c>
      <c s="33" t="s">
        <v>81</v>
      </c>
      <c s="34">
        <v>3</v>
      </c>
      <c s="35">
        <v>0</v>
      </c>
      <c s="35">
        <f>ROUND(ROUND(H241,2)*ROUND(G241,3),2)</f>
      </c>
      <c r="O241">
        <f>(I241*21)/100</f>
      </c>
      <c t="s">
        <v>33</v>
      </c>
    </row>
    <row r="242" spans="1:5" ht="12.75">
      <c r="A242" s="36" t="s">
        <v>65</v>
      </c>
      <c r="E242" s="37" t="s">
        <v>62</v>
      </c>
    </row>
    <row r="243" spans="1:5" ht="12.75">
      <c r="A243" s="38" t="s">
        <v>66</v>
      </c>
      <c r="E243" s="39" t="s">
        <v>3476</v>
      </c>
    </row>
    <row r="244" spans="1:5" ht="38.25">
      <c r="A244" t="s">
        <v>67</v>
      </c>
      <c r="E244" s="37" t="s">
        <v>1080</v>
      </c>
    </row>
    <row r="245" spans="1:16" ht="12.75">
      <c r="A245" s="26" t="s">
        <v>59</v>
      </c>
      <c s="31" t="s">
        <v>329</v>
      </c>
      <c s="31" t="s">
        <v>3587</v>
      </c>
      <c s="26" t="s">
        <v>62</v>
      </c>
      <c s="32" t="s">
        <v>3588</v>
      </c>
      <c s="33" t="s">
        <v>81</v>
      </c>
      <c s="34">
        <v>2</v>
      </c>
      <c s="35">
        <v>0</v>
      </c>
      <c s="35">
        <f>ROUND(ROUND(H245,2)*ROUND(G245,3),2)</f>
      </c>
      <c r="O245">
        <f>(I245*21)/100</f>
      </c>
      <c t="s">
        <v>33</v>
      </c>
    </row>
    <row r="246" spans="1:5" ht="12.75">
      <c r="A246" s="36" t="s">
        <v>65</v>
      </c>
      <c r="E246" s="37" t="s">
        <v>62</v>
      </c>
    </row>
    <row r="247" spans="1:5" ht="12.75">
      <c r="A247" s="38" t="s">
        <v>66</v>
      </c>
      <c r="E247" s="39" t="s">
        <v>3476</v>
      </c>
    </row>
    <row r="248" spans="1:5" ht="38.25">
      <c r="A248" t="s">
        <v>67</v>
      </c>
      <c r="E248" s="37" t="s">
        <v>1080</v>
      </c>
    </row>
    <row r="249" spans="1:16" ht="12.75">
      <c r="A249" s="26" t="s">
        <v>59</v>
      </c>
      <c s="31" t="s">
        <v>515</v>
      </c>
      <c s="31" t="s">
        <v>3589</v>
      </c>
      <c s="26" t="s">
        <v>62</v>
      </c>
      <c s="32" t="s">
        <v>3590</v>
      </c>
      <c s="33" t="s">
        <v>81</v>
      </c>
      <c s="34">
        <v>2</v>
      </c>
      <c s="35">
        <v>0</v>
      </c>
      <c s="35">
        <f>ROUND(ROUND(H249,2)*ROUND(G249,3),2)</f>
      </c>
      <c r="O249">
        <f>(I249*21)/100</f>
      </c>
      <c t="s">
        <v>33</v>
      </c>
    </row>
    <row r="250" spans="1:5" ht="12.75">
      <c r="A250" s="36" t="s">
        <v>65</v>
      </c>
      <c r="E250" s="37" t="s">
        <v>62</v>
      </c>
    </row>
    <row r="251" spans="1:5" ht="12.75">
      <c r="A251" s="38" t="s">
        <v>66</v>
      </c>
      <c r="E251" s="39" t="s">
        <v>3476</v>
      </c>
    </row>
    <row r="252" spans="1:5" ht="38.25">
      <c r="A252" t="s">
        <v>67</v>
      </c>
      <c r="E252" s="37" t="s">
        <v>1080</v>
      </c>
    </row>
    <row r="253" spans="1:16" ht="12.75">
      <c r="A253" s="26" t="s">
        <v>59</v>
      </c>
      <c s="31" t="s">
        <v>518</v>
      </c>
      <c s="31" t="s">
        <v>3591</v>
      </c>
      <c s="26" t="s">
        <v>62</v>
      </c>
      <c s="32" t="s">
        <v>3592</v>
      </c>
      <c s="33" t="s">
        <v>81</v>
      </c>
      <c s="34">
        <v>20</v>
      </c>
      <c s="35">
        <v>0</v>
      </c>
      <c s="35">
        <f>ROUND(ROUND(H253,2)*ROUND(G253,3),2)</f>
      </c>
      <c r="O253">
        <f>(I253*21)/100</f>
      </c>
      <c t="s">
        <v>33</v>
      </c>
    </row>
    <row r="254" spans="1:5" ht="12.75">
      <c r="A254" s="36" t="s">
        <v>65</v>
      </c>
      <c r="E254" s="37" t="s">
        <v>62</v>
      </c>
    </row>
    <row r="255" spans="1:5" ht="12.75">
      <c r="A255" s="38" t="s">
        <v>66</v>
      </c>
      <c r="E255" s="39" t="s">
        <v>3476</v>
      </c>
    </row>
    <row r="256" spans="1:5" ht="38.25">
      <c r="A256" t="s">
        <v>67</v>
      </c>
      <c r="E256" s="37" t="s">
        <v>3593</v>
      </c>
    </row>
    <row r="257" spans="1:16" ht="12.75">
      <c r="A257" s="26" t="s">
        <v>59</v>
      </c>
      <c s="31" t="s">
        <v>521</v>
      </c>
      <c s="31" t="s">
        <v>3594</v>
      </c>
      <c s="26" t="s">
        <v>62</v>
      </c>
      <c s="32" t="s">
        <v>3595</v>
      </c>
      <c s="33" t="s">
        <v>81</v>
      </c>
      <c s="34">
        <v>1</v>
      </c>
      <c s="35">
        <v>0</v>
      </c>
      <c s="35">
        <f>ROUND(ROUND(H257,2)*ROUND(G257,3),2)</f>
      </c>
      <c r="O257">
        <f>(I257*21)/100</f>
      </c>
      <c t="s">
        <v>33</v>
      </c>
    </row>
    <row r="258" spans="1:5" ht="12.75">
      <c r="A258" s="36" t="s">
        <v>65</v>
      </c>
      <c r="E258" s="37" t="s">
        <v>62</v>
      </c>
    </row>
    <row r="259" spans="1:5" ht="12.75">
      <c r="A259" s="38" t="s">
        <v>66</v>
      </c>
      <c r="E259" s="39" t="s">
        <v>3476</v>
      </c>
    </row>
    <row r="260" spans="1:5" ht="63.75">
      <c r="A260" t="s">
        <v>67</v>
      </c>
      <c r="E260" s="37" t="s">
        <v>1139</v>
      </c>
    </row>
    <row r="261" spans="1:16" ht="12.75">
      <c r="A261" s="26" t="s">
        <v>59</v>
      </c>
      <c s="31" t="s">
        <v>522</v>
      </c>
      <c s="31" t="s">
        <v>3596</v>
      </c>
      <c s="26" t="s">
        <v>62</v>
      </c>
      <c s="32" t="s">
        <v>3597</v>
      </c>
      <c s="33" t="s">
        <v>81</v>
      </c>
      <c s="34">
        <v>4</v>
      </c>
      <c s="35">
        <v>0</v>
      </c>
      <c s="35">
        <f>ROUND(ROUND(H261,2)*ROUND(G261,3),2)</f>
      </c>
      <c r="O261">
        <f>(I261*21)/100</f>
      </c>
      <c t="s">
        <v>33</v>
      </c>
    </row>
    <row r="262" spans="1:5" ht="12.75">
      <c r="A262" s="36" t="s">
        <v>65</v>
      </c>
      <c r="E262" s="37" t="s">
        <v>62</v>
      </c>
    </row>
    <row r="263" spans="1:5" ht="12.75">
      <c r="A263" s="38" t="s">
        <v>66</v>
      </c>
      <c r="E263" s="39" t="s">
        <v>3476</v>
      </c>
    </row>
    <row r="264" spans="1:5" ht="63.75">
      <c r="A264" t="s">
        <v>67</v>
      </c>
      <c r="E264" s="37" t="s">
        <v>1139</v>
      </c>
    </row>
    <row r="265" spans="1:16" ht="12.75">
      <c r="A265" s="26" t="s">
        <v>59</v>
      </c>
      <c s="31" t="s">
        <v>523</v>
      </c>
      <c s="31" t="s">
        <v>3598</v>
      </c>
      <c s="26" t="s">
        <v>62</v>
      </c>
      <c s="32" t="s">
        <v>3599</v>
      </c>
      <c s="33" t="s">
        <v>81</v>
      </c>
      <c s="34">
        <v>4</v>
      </c>
      <c s="35">
        <v>0</v>
      </c>
      <c s="35">
        <f>ROUND(ROUND(H265,2)*ROUND(G265,3),2)</f>
      </c>
      <c r="O265">
        <f>(I265*21)/100</f>
      </c>
      <c t="s">
        <v>33</v>
      </c>
    </row>
    <row r="266" spans="1:5" ht="12.75">
      <c r="A266" s="36" t="s">
        <v>65</v>
      </c>
      <c r="E266" s="37" t="s">
        <v>62</v>
      </c>
    </row>
    <row r="267" spans="1:5" ht="12.75">
      <c r="A267" s="38" t="s">
        <v>66</v>
      </c>
      <c r="E267" s="39" t="s">
        <v>3476</v>
      </c>
    </row>
    <row r="268" spans="1:5" ht="63.75">
      <c r="A268" t="s">
        <v>67</v>
      </c>
      <c r="E268" s="37" t="s">
        <v>1139</v>
      </c>
    </row>
    <row r="269" spans="1:18" ht="12.75" customHeight="1">
      <c r="A269" s="6" t="s">
        <v>56</v>
      </c>
      <c s="6"/>
      <c s="41" t="s">
        <v>719</v>
      </c>
      <c s="6"/>
      <c s="29" t="s">
        <v>856</v>
      </c>
      <c s="6"/>
      <c s="6"/>
      <c s="6"/>
      <c s="42">
        <f>0+Q269</f>
      </c>
      <c r="O269">
        <f>0+R269</f>
      </c>
      <c r="Q269">
        <f>0+I270</f>
      </c>
      <c>
        <f>0+O270</f>
      </c>
    </row>
    <row r="270" spans="1:16" ht="12.75">
      <c r="A270" s="26" t="s">
        <v>59</v>
      </c>
      <c s="31" t="s">
        <v>526</v>
      </c>
      <c s="31" t="s">
        <v>3600</v>
      </c>
      <c s="26" t="s">
        <v>62</v>
      </c>
      <c s="32" t="s">
        <v>3601</v>
      </c>
      <c s="33" t="s">
        <v>216</v>
      </c>
      <c s="34">
        <v>3.5</v>
      </c>
      <c s="35">
        <v>0</v>
      </c>
      <c s="35">
        <f>ROUND(ROUND(H270,2)*ROUND(G270,3),2)</f>
      </c>
      <c r="O270">
        <f>(I270*21)/100</f>
      </c>
      <c t="s">
        <v>33</v>
      </c>
    </row>
    <row r="271" spans="1:5" ht="12.75">
      <c r="A271" s="36" t="s">
        <v>65</v>
      </c>
      <c r="E271" s="37" t="s">
        <v>62</v>
      </c>
    </row>
    <row r="272" spans="1:5" ht="12.75">
      <c r="A272" s="38" t="s">
        <v>66</v>
      </c>
      <c r="E272" s="39" t="s">
        <v>3476</v>
      </c>
    </row>
    <row r="273" spans="1:5" ht="76.5">
      <c r="A273" t="s">
        <v>67</v>
      </c>
      <c r="E273" s="37" t="s">
        <v>3602</v>
      </c>
    </row>
    <row r="274" spans="1:18" ht="12.75" customHeight="1">
      <c r="A274" s="6" t="s">
        <v>56</v>
      </c>
      <c s="6"/>
      <c s="41" t="s">
        <v>439</v>
      </c>
      <c s="6"/>
      <c s="29" t="s">
        <v>918</v>
      </c>
      <c s="6"/>
      <c s="6"/>
      <c s="6"/>
      <c s="42">
        <f>0+Q274</f>
      </c>
      <c r="O274">
        <f>0+R274</f>
      </c>
      <c r="Q274">
        <f>0+I275+I279+I283+I287+I291+I295+I299+I303+I307+I311+I315+I319+I323+I327+I331+I335</f>
      </c>
      <c>
        <f>0+O275+O279+O283+O287+O291+O295+O299+O303+O307+O311+O315+O319+O323+O327+O331+O335</f>
      </c>
    </row>
    <row r="275" spans="1:16" ht="12.75">
      <c r="A275" s="26" t="s">
        <v>59</v>
      </c>
      <c s="31" t="s">
        <v>501</v>
      </c>
      <c s="31" t="s">
        <v>1223</v>
      </c>
      <c s="26" t="s">
        <v>62</v>
      </c>
      <c s="32" t="s">
        <v>1224</v>
      </c>
      <c s="33" t="s">
        <v>81</v>
      </c>
      <c s="34">
        <v>2</v>
      </c>
      <c s="35">
        <v>0</v>
      </c>
      <c s="35">
        <f>ROUND(ROUND(H275,2)*ROUND(G275,3),2)</f>
      </c>
      <c r="O275">
        <f>(I275*21)/100</f>
      </c>
      <c t="s">
        <v>33</v>
      </c>
    </row>
    <row r="276" spans="1:5" ht="12.75">
      <c r="A276" s="36" t="s">
        <v>65</v>
      </c>
      <c r="E276" s="37" t="s">
        <v>62</v>
      </c>
    </row>
    <row r="277" spans="1:5" ht="12.75">
      <c r="A277" s="38" t="s">
        <v>66</v>
      </c>
      <c r="E277" s="39" t="s">
        <v>3476</v>
      </c>
    </row>
    <row r="278" spans="1:5" ht="51">
      <c r="A278" t="s">
        <v>67</v>
      </c>
      <c r="E278" s="37" t="s">
        <v>921</v>
      </c>
    </row>
    <row r="279" spans="1:16" ht="25.5">
      <c r="A279" s="26" t="s">
        <v>59</v>
      </c>
      <c s="31" t="s">
        <v>531</v>
      </c>
      <c s="31" t="s">
        <v>776</v>
      </c>
      <c s="26" t="s">
        <v>62</v>
      </c>
      <c s="32" t="s">
        <v>777</v>
      </c>
      <c s="33" t="s">
        <v>81</v>
      </c>
      <c s="34">
        <v>1</v>
      </c>
      <c s="35">
        <v>0</v>
      </c>
      <c s="35">
        <f>ROUND(ROUND(H279,2)*ROUND(G279,3),2)</f>
      </c>
      <c r="O279">
        <f>(I279*21)/100</f>
      </c>
      <c t="s">
        <v>33</v>
      </c>
    </row>
    <row r="280" spans="1:5" ht="12.75">
      <c r="A280" s="36" t="s">
        <v>65</v>
      </c>
      <c r="E280" s="37" t="s">
        <v>62</v>
      </c>
    </row>
    <row r="281" spans="1:5" ht="12.75">
      <c r="A281" s="38" t="s">
        <v>66</v>
      </c>
      <c r="E281" s="39" t="s">
        <v>3476</v>
      </c>
    </row>
    <row r="282" spans="1:5" ht="63.75">
      <c r="A282" t="s">
        <v>67</v>
      </c>
      <c r="E282" s="37" t="s">
        <v>924</v>
      </c>
    </row>
    <row r="283" spans="1:16" ht="38.25">
      <c r="A283" s="26" t="s">
        <v>59</v>
      </c>
      <c s="31" t="s">
        <v>534</v>
      </c>
      <c s="31" t="s">
        <v>780</v>
      </c>
      <c s="26" t="s">
        <v>62</v>
      </c>
      <c s="32" t="s">
        <v>781</v>
      </c>
      <c s="33" t="s">
        <v>81</v>
      </c>
      <c s="34">
        <v>2</v>
      </c>
      <c s="35">
        <v>0</v>
      </c>
      <c s="35">
        <f>ROUND(ROUND(H283,2)*ROUND(G283,3),2)</f>
      </c>
      <c r="O283">
        <f>(I283*21)/100</f>
      </c>
      <c t="s">
        <v>33</v>
      </c>
    </row>
    <row r="284" spans="1:5" ht="12.75">
      <c r="A284" s="36" t="s">
        <v>65</v>
      </c>
      <c r="E284" s="37" t="s">
        <v>62</v>
      </c>
    </row>
    <row r="285" spans="1:5" ht="12.75">
      <c r="A285" s="38" t="s">
        <v>66</v>
      </c>
      <c r="E285" s="39" t="s">
        <v>3476</v>
      </c>
    </row>
    <row r="286" spans="1:5" ht="63.75">
      <c r="A286" t="s">
        <v>67</v>
      </c>
      <c r="E286" s="37" t="s">
        <v>924</v>
      </c>
    </row>
    <row r="287" spans="1:16" ht="25.5">
      <c r="A287" s="26" t="s">
        <v>59</v>
      </c>
      <c s="31" t="s">
        <v>489</v>
      </c>
      <c s="31" t="s">
        <v>338</v>
      </c>
      <c s="26" t="s">
        <v>62</v>
      </c>
      <c s="32" t="s">
        <v>339</v>
      </c>
      <c s="33" t="s">
        <v>81</v>
      </c>
      <c s="34">
        <v>1</v>
      </c>
      <c s="35">
        <v>0</v>
      </c>
      <c s="35">
        <f>ROUND(ROUND(H287,2)*ROUND(G287,3),2)</f>
      </c>
      <c r="O287">
        <f>(I287*21)/100</f>
      </c>
      <c t="s">
        <v>33</v>
      </c>
    </row>
    <row r="288" spans="1:5" ht="12.75">
      <c r="A288" s="36" t="s">
        <v>65</v>
      </c>
      <c r="E288" s="37" t="s">
        <v>62</v>
      </c>
    </row>
    <row r="289" spans="1:5" ht="12.75">
      <c r="A289" s="38" t="s">
        <v>66</v>
      </c>
      <c r="E289" s="39" t="s">
        <v>3476</v>
      </c>
    </row>
    <row r="290" spans="1:5" ht="38.25">
      <c r="A290" t="s">
        <v>67</v>
      </c>
      <c r="E290" s="37" t="s">
        <v>925</v>
      </c>
    </row>
    <row r="291" spans="1:16" ht="12.75">
      <c r="A291" s="26" t="s">
        <v>59</v>
      </c>
      <c s="31" t="s">
        <v>492</v>
      </c>
      <c s="31" t="s">
        <v>3603</v>
      </c>
      <c s="26" t="s">
        <v>62</v>
      </c>
      <c s="32" t="s">
        <v>3604</v>
      </c>
      <c s="33" t="s">
        <v>81</v>
      </c>
      <c s="34">
        <v>1</v>
      </c>
      <c s="35">
        <v>0</v>
      </c>
      <c s="35">
        <f>ROUND(ROUND(H291,2)*ROUND(G291,3),2)</f>
      </c>
      <c r="O291">
        <f>(I291*21)/100</f>
      </c>
      <c t="s">
        <v>33</v>
      </c>
    </row>
    <row r="292" spans="1:5" ht="12.75">
      <c r="A292" s="36" t="s">
        <v>65</v>
      </c>
      <c r="E292" s="37" t="s">
        <v>62</v>
      </c>
    </row>
    <row r="293" spans="1:5" ht="12.75">
      <c r="A293" s="38" t="s">
        <v>66</v>
      </c>
      <c r="E293" s="39" t="s">
        <v>3476</v>
      </c>
    </row>
    <row r="294" spans="1:5" ht="38.25">
      <c r="A294" t="s">
        <v>67</v>
      </c>
      <c r="E294" s="37" t="s">
        <v>928</v>
      </c>
    </row>
    <row r="295" spans="1:16" ht="12.75">
      <c r="A295" s="26" t="s">
        <v>59</v>
      </c>
      <c s="31" t="s">
        <v>495</v>
      </c>
      <c s="31" t="s">
        <v>3605</v>
      </c>
      <c s="26" t="s">
        <v>62</v>
      </c>
      <c s="32" t="s">
        <v>3606</v>
      </c>
      <c s="33" t="s">
        <v>81</v>
      </c>
      <c s="34">
        <v>1</v>
      </c>
      <c s="35">
        <v>0</v>
      </c>
      <c s="35">
        <f>ROUND(ROUND(H295,2)*ROUND(G295,3),2)</f>
      </c>
      <c r="O295">
        <f>(I295*21)/100</f>
      </c>
      <c t="s">
        <v>33</v>
      </c>
    </row>
    <row r="296" spans="1:5" ht="12.75">
      <c r="A296" s="36" t="s">
        <v>65</v>
      </c>
      <c r="E296" s="37" t="s">
        <v>62</v>
      </c>
    </row>
    <row r="297" spans="1:5" ht="12.75">
      <c r="A297" s="38" t="s">
        <v>66</v>
      </c>
      <c r="E297" s="39" t="s">
        <v>3476</v>
      </c>
    </row>
    <row r="298" spans="1:5" ht="38.25">
      <c r="A298" t="s">
        <v>67</v>
      </c>
      <c r="E298" s="37" t="s">
        <v>928</v>
      </c>
    </row>
    <row r="299" spans="1:16" ht="12.75">
      <c r="A299" s="26" t="s">
        <v>59</v>
      </c>
      <c s="31" t="s">
        <v>57</v>
      </c>
      <c s="31" t="s">
        <v>1111</v>
      </c>
      <c s="26" t="s">
        <v>62</v>
      </c>
      <c s="32" t="s">
        <v>1112</v>
      </c>
      <c s="33" t="s">
        <v>81</v>
      </c>
      <c s="34">
        <v>15</v>
      </c>
      <c s="35">
        <v>0</v>
      </c>
      <c s="35">
        <f>ROUND(ROUND(H299,2)*ROUND(G299,3),2)</f>
      </c>
      <c r="O299">
        <f>(I299*21)/100</f>
      </c>
      <c t="s">
        <v>33</v>
      </c>
    </row>
    <row r="300" spans="1:5" ht="12.75">
      <c r="A300" s="36" t="s">
        <v>65</v>
      </c>
      <c r="E300" s="37" t="s">
        <v>62</v>
      </c>
    </row>
    <row r="301" spans="1:5" ht="12.75">
      <c r="A301" s="38" t="s">
        <v>66</v>
      </c>
      <c r="E301" s="39" t="s">
        <v>3476</v>
      </c>
    </row>
    <row r="302" spans="1:5" ht="38.25">
      <c r="A302" t="s">
        <v>67</v>
      </c>
      <c r="E302" s="37" t="s">
        <v>1039</v>
      </c>
    </row>
    <row r="303" spans="1:16" ht="12.75">
      <c r="A303" s="26" t="s">
        <v>59</v>
      </c>
      <c s="31" t="s">
        <v>614</v>
      </c>
      <c s="31" t="s">
        <v>1113</v>
      </c>
      <c s="26" t="s">
        <v>62</v>
      </c>
      <c s="32" t="s">
        <v>1114</v>
      </c>
      <c s="33" t="s">
        <v>81</v>
      </c>
      <c s="34">
        <v>2</v>
      </c>
      <c s="35">
        <v>0</v>
      </c>
      <c s="35">
        <f>ROUND(ROUND(H303,2)*ROUND(G303,3),2)</f>
      </c>
      <c r="O303">
        <f>(I303*21)/100</f>
      </c>
      <c t="s">
        <v>33</v>
      </c>
    </row>
    <row r="304" spans="1:5" ht="12.75">
      <c r="A304" s="36" t="s">
        <v>65</v>
      </c>
      <c r="E304" s="37" t="s">
        <v>62</v>
      </c>
    </row>
    <row r="305" spans="1:5" ht="12.75">
      <c r="A305" s="38" t="s">
        <v>66</v>
      </c>
      <c r="E305" s="39" t="s">
        <v>3476</v>
      </c>
    </row>
    <row r="306" spans="1:5" ht="38.25">
      <c r="A306" t="s">
        <v>67</v>
      </c>
      <c r="E306" s="37" t="s">
        <v>1039</v>
      </c>
    </row>
    <row r="307" spans="1:16" ht="12.75">
      <c r="A307" s="26" t="s">
        <v>59</v>
      </c>
      <c s="31" t="s">
        <v>500</v>
      </c>
      <c s="31" t="s">
        <v>2307</v>
      </c>
      <c s="26" t="s">
        <v>62</v>
      </c>
      <c s="32" t="s">
        <v>2308</v>
      </c>
      <c s="33" t="s">
        <v>81</v>
      </c>
      <c s="34">
        <v>1</v>
      </c>
      <c s="35">
        <v>0</v>
      </c>
      <c s="35">
        <f>ROUND(ROUND(H307,2)*ROUND(G307,3),2)</f>
      </c>
      <c r="O307">
        <f>(I307*21)/100</f>
      </c>
      <c t="s">
        <v>33</v>
      </c>
    </row>
    <row r="308" spans="1:5" ht="12.75">
      <c r="A308" s="36" t="s">
        <v>65</v>
      </c>
      <c r="E308" s="37" t="s">
        <v>62</v>
      </c>
    </row>
    <row r="309" spans="1:5" ht="12.75">
      <c r="A309" s="38" t="s">
        <v>66</v>
      </c>
      <c r="E309" s="39" t="s">
        <v>3476</v>
      </c>
    </row>
    <row r="310" spans="1:5" ht="38.25">
      <c r="A310" t="s">
        <v>67</v>
      </c>
      <c r="E310" s="37" t="s">
        <v>928</v>
      </c>
    </row>
    <row r="311" spans="1:16" ht="12.75">
      <c r="A311" s="26" t="s">
        <v>59</v>
      </c>
      <c s="31" t="s">
        <v>497</v>
      </c>
      <c s="31" t="s">
        <v>784</v>
      </c>
      <c s="26" t="s">
        <v>62</v>
      </c>
      <c s="32" t="s">
        <v>785</v>
      </c>
      <c s="33" t="s">
        <v>204</v>
      </c>
      <c s="34">
        <v>64</v>
      </c>
      <c s="35">
        <v>0</v>
      </c>
      <c s="35">
        <f>ROUND(ROUND(H311,2)*ROUND(G311,3),2)</f>
      </c>
      <c r="O311">
        <f>(I311*21)/100</f>
      </c>
      <c t="s">
        <v>33</v>
      </c>
    </row>
    <row r="312" spans="1:5" ht="12.75">
      <c r="A312" s="36" t="s">
        <v>65</v>
      </c>
      <c r="E312" s="37" t="s">
        <v>62</v>
      </c>
    </row>
    <row r="313" spans="1:5" ht="12.75">
      <c r="A313" s="38" t="s">
        <v>66</v>
      </c>
      <c r="E313" s="39" t="s">
        <v>946</v>
      </c>
    </row>
    <row r="314" spans="1:5" ht="38.25">
      <c r="A314" t="s">
        <v>67</v>
      </c>
      <c r="E314" s="37" t="s">
        <v>929</v>
      </c>
    </row>
    <row r="315" spans="1:16" ht="12.75">
      <c r="A315" s="26" t="s">
        <v>59</v>
      </c>
      <c s="31" t="s">
        <v>496</v>
      </c>
      <c s="31" t="s">
        <v>788</v>
      </c>
      <c s="26" t="s">
        <v>62</v>
      </c>
      <c s="32" t="s">
        <v>789</v>
      </c>
      <c s="33" t="s">
        <v>204</v>
      </c>
      <c s="34">
        <v>8</v>
      </c>
      <c s="35">
        <v>0</v>
      </c>
      <c s="35">
        <f>ROUND(ROUND(H315,2)*ROUND(G315,3),2)</f>
      </c>
      <c r="O315">
        <f>(I315*21)/100</f>
      </c>
      <c t="s">
        <v>33</v>
      </c>
    </row>
    <row r="316" spans="1:5" ht="12.75">
      <c r="A316" s="36" t="s">
        <v>65</v>
      </c>
      <c r="E316" s="37" t="s">
        <v>62</v>
      </c>
    </row>
    <row r="317" spans="1:5" ht="12.75">
      <c r="A317" s="38" t="s">
        <v>66</v>
      </c>
      <c r="E317" s="39" t="s">
        <v>946</v>
      </c>
    </row>
    <row r="318" spans="1:5" ht="51">
      <c r="A318" t="s">
        <v>67</v>
      </c>
      <c r="E318" s="37" t="s">
        <v>1154</v>
      </c>
    </row>
    <row r="319" spans="1:16" ht="12.75">
      <c r="A319" s="26" t="s">
        <v>59</v>
      </c>
      <c s="31" t="s">
        <v>617</v>
      </c>
      <c s="31" t="s">
        <v>791</v>
      </c>
      <c s="26" t="s">
        <v>62</v>
      </c>
      <c s="32" t="s">
        <v>792</v>
      </c>
      <c s="33" t="s">
        <v>204</v>
      </c>
      <c s="34">
        <v>24</v>
      </c>
      <c s="35">
        <v>0</v>
      </c>
      <c s="35">
        <f>ROUND(ROUND(H319,2)*ROUND(G319,3),2)</f>
      </c>
      <c r="O319">
        <f>(I319*21)/100</f>
      </c>
      <c t="s">
        <v>33</v>
      </c>
    </row>
    <row r="320" spans="1:5" ht="12.75">
      <c r="A320" s="36" t="s">
        <v>65</v>
      </c>
      <c r="E320" s="37" t="s">
        <v>62</v>
      </c>
    </row>
    <row r="321" spans="1:5" ht="12.75">
      <c r="A321" s="38" t="s">
        <v>66</v>
      </c>
      <c r="E321" s="39" t="s">
        <v>946</v>
      </c>
    </row>
    <row r="322" spans="1:5" ht="38.25">
      <c r="A322" t="s">
        <v>67</v>
      </c>
      <c r="E322" s="37" t="s">
        <v>930</v>
      </c>
    </row>
    <row r="323" spans="1:16" ht="12.75">
      <c r="A323" s="26" t="s">
        <v>59</v>
      </c>
      <c s="31" t="s">
        <v>543</v>
      </c>
      <c s="31" t="s">
        <v>441</v>
      </c>
      <c s="26" t="s">
        <v>62</v>
      </c>
      <c s="32" t="s">
        <v>442</v>
      </c>
      <c s="33" t="s">
        <v>204</v>
      </c>
      <c s="34">
        <v>24</v>
      </c>
      <c s="35">
        <v>0</v>
      </c>
      <c s="35">
        <f>ROUND(ROUND(H323,2)*ROUND(G323,3),2)</f>
      </c>
      <c r="O323">
        <f>(I323*21)/100</f>
      </c>
      <c t="s">
        <v>33</v>
      </c>
    </row>
    <row r="324" spans="1:5" ht="12.75">
      <c r="A324" s="36" t="s">
        <v>65</v>
      </c>
      <c r="E324" s="37" t="s">
        <v>62</v>
      </c>
    </row>
    <row r="325" spans="1:5" ht="12.75">
      <c r="A325" s="38" t="s">
        <v>66</v>
      </c>
      <c r="E325" s="39" t="s">
        <v>946</v>
      </c>
    </row>
    <row r="326" spans="1:5" ht="38.25">
      <c r="A326" t="s">
        <v>67</v>
      </c>
      <c r="E326" s="37" t="s">
        <v>931</v>
      </c>
    </row>
    <row r="327" spans="1:16" ht="12.75">
      <c r="A327" s="26" t="s">
        <v>59</v>
      </c>
      <c s="31" t="s">
        <v>508</v>
      </c>
      <c s="31" t="s">
        <v>2310</v>
      </c>
      <c s="26" t="s">
        <v>62</v>
      </c>
      <c s="32" t="s">
        <v>2311</v>
      </c>
      <c s="33" t="s">
        <v>204</v>
      </c>
      <c s="34">
        <v>16</v>
      </c>
      <c s="35">
        <v>0</v>
      </c>
      <c s="35">
        <f>ROUND(ROUND(H327,2)*ROUND(G327,3),2)</f>
      </c>
      <c r="O327">
        <f>(I327*21)/100</f>
      </c>
      <c t="s">
        <v>33</v>
      </c>
    </row>
    <row r="328" spans="1:5" ht="12.75">
      <c r="A328" s="36" t="s">
        <v>65</v>
      </c>
      <c r="E328" s="37" t="s">
        <v>62</v>
      </c>
    </row>
    <row r="329" spans="1:5" ht="12.75">
      <c r="A329" s="38" t="s">
        <v>66</v>
      </c>
      <c r="E329" s="39" t="s">
        <v>946</v>
      </c>
    </row>
    <row r="330" spans="1:5" ht="38.25">
      <c r="A330" t="s">
        <v>67</v>
      </c>
      <c r="E330" s="37" t="s">
        <v>2312</v>
      </c>
    </row>
    <row r="331" spans="1:16" ht="12.75">
      <c r="A331" s="26" t="s">
        <v>59</v>
      </c>
      <c s="31" t="s">
        <v>606</v>
      </c>
      <c s="31" t="s">
        <v>795</v>
      </c>
      <c s="26" t="s">
        <v>62</v>
      </c>
      <c s="32" t="s">
        <v>796</v>
      </c>
      <c s="33" t="s">
        <v>204</v>
      </c>
      <c s="34">
        <v>16</v>
      </c>
      <c s="35">
        <v>0</v>
      </c>
      <c s="35">
        <f>ROUND(ROUND(H331,2)*ROUND(G331,3),2)</f>
      </c>
      <c r="O331">
        <f>(I331*21)/100</f>
      </c>
      <c t="s">
        <v>33</v>
      </c>
    </row>
    <row r="332" spans="1:5" ht="12.75">
      <c r="A332" s="36" t="s">
        <v>65</v>
      </c>
      <c r="E332" s="37" t="s">
        <v>62</v>
      </c>
    </row>
    <row r="333" spans="1:5" ht="12.75">
      <c r="A333" s="38" t="s">
        <v>66</v>
      </c>
      <c r="E333" s="39" t="s">
        <v>946</v>
      </c>
    </row>
    <row r="334" spans="1:5" ht="38.25">
      <c r="A334" t="s">
        <v>67</v>
      </c>
      <c r="E334" s="37" t="s">
        <v>1233</v>
      </c>
    </row>
    <row r="335" spans="1:16" ht="12.75">
      <c r="A335" s="26" t="s">
        <v>59</v>
      </c>
      <c s="31" t="s">
        <v>607</v>
      </c>
      <c s="31" t="s">
        <v>3607</v>
      </c>
      <c s="26" t="s">
        <v>62</v>
      </c>
      <c s="32" t="s">
        <v>3608</v>
      </c>
      <c s="33" t="s">
        <v>204</v>
      </c>
      <c s="34">
        <v>48</v>
      </c>
      <c s="35">
        <v>0</v>
      </c>
      <c s="35">
        <f>ROUND(ROUND(H335,2)*ROUND(G335,3),2)</f>
      </c>
      <c r="O335">
        <f>(I335*21)/100</f>
      </c>
      <c t="s">
        <v>33</v>
      </c>
    </row>
    <row r="336" spans="1:5" ht="12.75">
      <c r="A336" s="36" t="s">
        <v>65</v>
      </c>
      <c r="E336" s="37" t="s">
        <v>62</v>
      </c>
    </row>
    <row r="337" spans="1:5" ht="12.75">
      <c r="A337" s="38" t="s">
        <v>66</v>
      </c>
      <c r="E337" s="39" t="s">
        <v>946</v>
      </c>
    </row>
    <row r="338" spans="1:5" ht="38.25">
      <c r="A338" t="s">
        <v>67</v>
      </c>
      <c r="E338" s="37" t="s">
        <v>3609</v>
      </c>
    </row>
    <row r="339" spans="1:18" ht="12.75" customHeight="1">
      <c r="A339" s="6" t="s">
        <v>56</v>
      </c>
      <c s="6"/>
      <c s="41" t="s">
        <v>936</v>
      </c>
      <c s="6"/>
      <c s="29" t="s">
        <v>937</v>
      </c>
      <c s="6"/>
      <c s="6"/>
      <c s="6"/>
      <c s="42">
        <f>0+Q339</f>
      </c>
      <c r="O339">
        <f>0+R339</f>
      </c>
      <c r="Q339">
        <f>0+I340</f>
      </c>
      <c>
        <f>0+O340</f>
      </c>
    </row>
    <row r="340" spans="1:16" ht="12.75">
      <c r="A340" s="26" t="s">
        <v>59</v>
      </c>
      <c s="31" t="s">
        <v>604</v>
      </c>
      <c s="31" t="s">
        <v>957</v>
      </c>
      <c s="26" t="s">
        <v>62</v>
      </c>
      <c s="32" t="s">
        <v>958</v>
      </c>
      <c s="33" t="s">
        <v>81</v>
      </c>
      <c s="34">
        <v>32</v>
      </c>
      <c s="35">
        <v>0</v>
      </c>
      <c s="35">
        <f>ROUND(ROUND(H340,2)*ROUND(G340,3),2)</f>
      </c>
      <c r="O340">
        <f>(I340*21)/100</f>
      </c>
      <c t="s">
        <v>33</v>
      </c>
    </row>
    <row r="341" spans="1:5" ht="12.75">
      <c r="A341" s="36" t="s">
        <v>65</v>
      </c>
      <c r="E341" s="37" t="s">
        <v>62</v>
      </c>
    </row>
    <row r="342" spans="1:5" ht="12.75">
      <c r="A342" s="38" t="s">
        <v>66</v>
      </c>
      <c r="E342" s="39" t="s">
        <v>3476</v>
      </c>
    </row>
    <row r="343" spans="1:5" ht="38.25">
      <c r="A343" t="s">
        <v>67</v>
      </c>
      <c r="E343" s="37" t="s">
        <v>956</v>
      </c>
    </row>
    <row r="344" spans="1:18" ht="12.75" customHeight="1">
      <c r="A344" s="6" t="s">
        <v>56</v>
      </c>
      <c s="6"/>
      <c s="41" t="s">
        <v>967</v>
      </c>
      <c s="6"/>
      <c s="29" t="s">
        <v>1675</v>
      </c>
      <c s="6"/>
      <c s="6"/>
      <c s="6"/>
      <c s="42">
        <f>0+Q344</f>
      </c>
      <c r="O344">
        <f>0+R344</f>
      </c>
      <c r="Q344">
        <f>0+I345+I349+I353+I357+I361+I365</f>
      </c>
      <c>
        <f>0+O345+O349+O353+O357+O361+O365</f>
      </c>
    </row>
    <row r="345" spans="1:16" ht="38.25">
      <c r="A345" s="26" t="s">
        <v>59</v>
      </c>
      <c s="31" t="s">
        <v>39</v>
      </c>
      <c s="31" t="s">
        <v>1358</v>
      </c>
      <c s="26" t="s">
        <v>62</v>
      </c>
      <c s="32" t="s">
        <v>2941</v>
      </c>
      <c s="33" t="s">
        <v>971</v>
      </c>
      <c s="34">
        <v>107.5</v>
      </c>
      <c s="35">
        <v>0</v>
      </c>
      <c s="35">
        <f>ROUND(ROUND(H345,2)*ROUND(G345,3),2)</f>
      </c>
      <c r="O345">
        <f>(I345*21)/100</f>
      </c>
      <c t="s">
        <v>33</v>
      </c>
    </row>
    <row r="346" spans="1:5" ht="12.75">
      <c r="A346" s="36" t="s">
        <v>65</v>
      </c>
      <c r="E346" s="37" t="s">
        <v>62</v>
      </c>
    </row>
    <row r="347" spans="1:5" ht="12.75">
      <c r="A347" s="38" t="s">
        <v>66</v>
      </c>
      <c r="E347" s="39" t="s">
        <v>946</v>
      </c>
    </row>
    <row r="348" spans="1:5" ht="102">
      <c r="A348" t="s">
        <v>67</v>
      </c>
      <c r="E348" s="37" t="s">
        <v>972</v>
      </c>
    </row>
    <row r="349" spans="1:16" ht="38.25">
      <c r="A349" s="26" t="s">
        <v>59</v>
      </c>
      <c s="31" t="s">
        <v>33</v>
      </c>
      <c s="31" t="s">
        <v>1681</v>
      </c>
      <c s="26" t="s">
        <v>62</v>
      </c>
      <c s="32" t="s">
        <v>2890</v>
      </c>
      <c s="33" t="s">
        <v>971</v>
      </c>
      <c s="34">
        <v>3.5</v>
      </c>
      <c s="35">
        <v>0</v>
      </c>
      <c s="35">
        <f>ROUND(ROUND(H349,2)*ROUND(G349,3),2)</f>
      </c>
      <c r="O349">
        <f>(I349*21)/100</f>
      </c>
      <c t="s">
        <v>33</v>
      </c>
    </row>
    <row r="350" spans="1:5" ht="12.75">
      <c r="A350" s="36" t="s">
        <v>65</v>
      </c>
      <c r="E350" s="37" t="s">
        <v>62</v>
      </c>
    </row>
    <row r="351" spans="1:5" ht="12.75">
      <c r="A351" s="38" t="s">
        <v>66</v>
      </c>
      <c r="E351" s="39" t="s">
        <v>946</v>
      </c>
    </row>
    <row r="352" spans="1:5" ht="102">
      <c r="A352" t="s">
        <v>67</v>
      </c>
      <c r="E352" s="37" t="s">
        <v>972</v>
      </c>
    </row>
    <row r="353" spans="1:16" ht="38.25">
      <c r="A353" s="26" t="s">
        <v>59</v>
      </c>
      <c s="31" t="s">
        <v>32</v>
      </c>
      <c s="31" t="s">
        <v>969</v>
      </c>
      <c s="26" t="s">
        <v>62</v>
      </c>
      <c s="32" t="s">
        <v>970</v>
      </c>
      <c s="33" t="s">
        <v>971</v>
      </c>
      <c s="34">
        <v>0.01</v>
      </c>
      <c s="35">
        <v>0</v>
      </c>
      <c s="35">
        <f>ROUND(ROUND(H353,2)*ROUND(G353,3),2)</f>
      </c>
      <c r="O353">
        <f>(I353*21)/100</f>
      </c>
      <c t="s">
        <v>33</v>
      </c>
    </row>
    <row r="354" spans="1:5" ht="12.75">
      <c r="A354" s="36" t="s">
        <v>65</v>
      </c>
      <c r="E354" s="37" t="s">
        <v>62</v>
      </c>
    </row>
    <row r="355" spans="1:5" ht="12.75">
      <c r="A355" s="38" t="s">
        <v>66</v>
      </c>
      <c r="E355" s="39" t="s">
        <v>946</v>
      </c>
    </row>
    <row r="356" spans="1:5" ht="102">
      <c r="A356" t="s">
        <v>67</v>
      </c>
      <c r="E356" s="37" t="s">
        <v>972</v>
      </c>
    </row>
    <row r="357" spans="1:16" ht="38.25">
      <c r="A357" s="26" t="s">
        <v>59</v>
      </c>
      <c s="31" t="s">
        <v>43</v>
      </c>
      <c s="31" t="s">
        <v>1264</v>
      </c>
      <c s="26" t="s">
        <v>62</v>
      </c>
      <c s="32" t="s">
        <v>3610</v>
      </c>
      <c s="33" t="s">
        <v>971</v>
      </c>
      <c s="34">
        <v>1</v>
      </c>
      <c s="35">
        <v>0</v>
      </c>
      <c s="35">
        <f>ROUND(ROUND(H357,2)*ROUND(G357,3),2)</f>
      </c>
      <c r="O357">
        <f>(I357*21)/100</f>
      </c>
      <c t="s">
        <v>33</v>
      </c>
    </row>
    <row r="358" spans="1:5" ht="38.25">
      <c r="A358" s="36" t="s">
        <v>65</v>
      </c>
      <c r="E358" s="37" t="s">
        <v>3610</v>
      </c>
    </row>
    <row r="359" spans="1:5" ht="12.75">
      <c r="A359" s="38" t="s">
        <v>66</v>
      </c>
      <c r="E359" s="39" t="s">
        <v>946</v>
      </c>
    </row>
    <row r="360" spans="1:5" ht="102">
      <c r="A360" t="s">
        <v>67</v>
      </c>
      <c r="E360" s="37" t="s">
        <v>972</v>
      </c>
    </row>
    <row r="361" spans="1:16" ht="25.5">
      <c r="A361" s="26" t="s">
        <v>59</v>
      </c>
      <c s="31" t="s">
        <v>45</v>
      </c>
      <c s="31" t="s">
        <v>2894</v>
      </c>
      <c s="26" t="s">
        <v>62</v>
      </c>
      <c s="32" t="s">
        <v>2895</v>
      </c>
      <c s="33" t="s">
        <v>971</v>
      </c>
      <c s="34">
        <v>0.075</v>
      </c>
      <c s="35">
        <v>0</v>
      </c>
      <c s="35">
        <f>ROUND(ROUND(H361,2)*ROUND(G361,3),2)</f>
      </c>
      <c r="O361">
        <f>(I361*21)/100</f>
      </c>
      <c t="s">
        <v>33</v>
      </c>
    </row>
    <row r="362" spans="1:5" ht="12.75">
      <c r="A362" s="36" t="s">
        <v>65</v>
      </c>
      <c r="E362" s="37" t="s">
        <v>62</v>
      </c>
    </row>
    <row r="363" spans="1:5" ht="12.75">
      <c r="A363" s="38" t="s">
        <v>66</v>
      </c>
      <c r="E363" s="39" t="s">
        <v>946</v>
      </c>
    </row>
    <row r="364" spans="1:5" ht="102">
      <c r="A364" t="s">
        <v>67</v>
      </c>
      <c r="E364" s="37" t="s">
        <v>972</v>
      </c>
    </row>
    <row r="365" spans="1:16" ht="25.5">
      <c r="A365" s="26" t="s">
        <v>59</v>
      </c>
      <c s="31" t="s">
        <v>47</v>
      </c>
      <c s="31" t="s">
        <v>973</v>
      </c>
      <c s="26" t="s">
        <v>62</v>
      </c>
      <c s="32" t="s">
        <v>974</v>
      </c>
      <c s="33" t="s">
        <v>971</v>
      </c>
      <c s="34">
        <v>0.113</v>
      </c>
      <c s="35">
        <v>0</v>
      </c>
      <c s="35">
        <f>ROUND(ROUND(H365,2)*ROUND(G365,3),2)</f>
      </c>
      <c r="O365">
        <f>(I365*21)/100</f>
      </c>
      <c t="s">
        <v>33</v>
      </c>
    </row>
    <row r="366" spans="1:5" ht="12.75">
      <c r="A366" s="36" t="s">
        <v>65</v>
      </c>
      <c r="E366" s="37" t="s">
        <v>62</v>
      </c>
    </row>
    <row r="367" spans="1:5" ht="12.75">
      <c r="A367" s="38" t="s">
        <v>66</v>
      </c>
      <c r="E367" s="39" t="s">
        <v>946</v>
      </c>
    </row>
    <row r="368" spans="1:5" ht="102">
      <c r="A368" t="s">
        <v>67</v>
      </c>
      <c r="E368" s="37" t="s">
        <v>972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3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0+O11+O16+O21+O26+O31+O40+O57+O70+O75+O80+O121+O202+O215+O240+O293</f>
      </c>
      <c t="s">
        <v>32</v>
      </c>
    </row>
    <row r="3" spans="1:16" ht="15" customHeight="1">
      <c r="A3" t="s">
        <v>12</v>
      </c>
      <c s="12" t="s">
        <v>14</v>
      </c>
      <c s="13" t="s">
        <v>15</v>
      </c>
      <c s="1"/>
      <c s="14" t="s">
        <v>16</v>
      </c>
      <c s="1"/>
      <c s="9"/>
      <c s="8" t="s">
        <v>3611</v>
      </c>
      <c s="43">
        <f>0+I11+I16+I21+I26+I31+I40+I57+I70+I75+I80+I121+I202+I215+I240+I293</f>
      </c>
      <c r="O3" t="s">
        <v>29</v>
      </c>
      <c t="s">
        <v>33</v>
      </c>
    </row>
    <row r="4" spans="1:16" ht="15" customHeight="1">
      <c r="A4" t="s">
        <v>17</v>
      </c>
      <c s="12" t="s">
        <v>18</v>
      </c>
      <c s="13" t="s">
        <v>1315</v>
      </c>
      <c s="1"/>
      <c s="14" t="s">
        <v>1316</v>
      </c>
      <c s="1"/>
      <c s="1"/>
      <c s="11"/>
      <c s="11"/>
      <c r="O4" t="s">
        <v>30</v>
      </c>
      <c t="s">
        <v>33</v>
      </c>
    </row>
    <row r="5" spans="1:16" ht="12.75" customHeight="1">
      <c r="A5" t="s">
        <v>21</v>
      </c>
      <c s="12" t="s">
        <v>18</v>
      </c>
      <c s="13" t="s">
        <v>3320</v>
      </c>
      <c s="1"/>
      <c s="14" t="s">
        <v>3321</v>
      </c>
      <c s="1"/>
      <c s="1"/>
      <c s="1"/>
      <c s="1"/>
      <c r="O5" t="s">
        <v>31</v>
      </c>
      <c t="s">
        <v>33</v>
      </c>
    </row>
    <row r="6" spans="1:9" ht="12.75" customHeight="1">
      <c r="A6" t="s">
        <v>24</v>
      </c>
      <c s="12" t="s">
        <v>18</v>
      </c>
      <c s="13" t="s">
        <v>3466</v>
      </c>
      <c s="1"/>
      <c s="14" t="s">
        <v>3467</v>
      </c>
      <c s="1"/>
      <c s="1"/>
      <c s="1"/>
      <c s="1"/>
    </row>
    <row r="7" spans="1:9" ht="12.75" customHeight="1">
      <c r="A7" t="s">
        <v>27</v>
      </c>
      <c s="16" t="s">
        <v>28</v>
      </c>
      <c s="17" t="s">
        <v>3611</v>
      </c>
      <c s="6"/>
      <c s="18" t="s">
        <v>3612</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3472</v>
      </c>
      <c s="27"/>
      <c s="29" t="s">
        <v>3473</v>
      </c>
      <c s="27"/>
      <c s="27"/>
      <c s="27"/>
      <c s="30">
        <f>0+Q11</f>
      </c>
      <c r="O11">
        <f>0+R11</f>
      </c>
      <c r="Q11">
        <f>0+I12</f>
      </c>
      <c>
        <f>0+O12</f>
      </c>
    </row>
    <row r="12" spans="1:16" ht="12.75">
      <c r="A12" s="26" t="s">
        <v>59</v>
      </c>
      <c s="31" t="s">
        <v>47</v>
      </c>
      <c s="31" t="s">
        <v>3474</v>
      </c>
      <c s="26" t="s">
        <v>62</v>
      </c>
      <c s="32" t="s">
        <v>3475</v>
      </c>
      <c s="33" t="s">
        <v>216</v>
      </c>
      <c s="34">
        <v>252.865</v>
      </c>
      <c s="35">
        <v>0</v>
      </c>
      <c s="35">
        <f>ROUND(ROUND(H12,2)*ROUND(G12,3),2)</f>
      </c>
      <c r="O12">
        <f>(I12*21)/100</f>
      </c>
      <c t="s">
        <v>33</v>
      </c>
    </row>
    <row r="13" spans="1:5" ht="12.75">
      <c r="A13" s="36" t="s">
        <v>65</v>
      </c>
      <c r="E13" s="37" t="s">
        <v>62</v>
      </c>
    </row>
    <row r="14" spans="1:5" ht="12.75">
      <c r="A14" s="38" t="s">
        <v>66</v>
      </c>
      <c r="E14" s="39" t="s">
        <v>3476</v>
      </c>
    </row>
    <row r="15" spans="1:5" ht="216.75">
      <c r="A15" t="s">
        <v>67</v>
      </c>
      <c r="E15" s="37" t="s">
        <v>3477</v>
      </c>
    </row>
    <row r="16" spans="1:18" ht="12.75" customHeight="1">
      <c r="A16" s="6" t="s">
        <v>56</v>
      </c>
      <c s="6"/>
      <c s="41" t="s">
        <v>3478</v>
      </c>
      <c s="6"/>
      <c s="29" t="s">
        <v>3479</v>
      </c>
      <c s="6"/>
      <c s="6"/>
      <c s="6"/>
      <c s="42">
        <f>0+Q16</f>
      </c>
      <c r="O16">
        <f>0+R16</f>
      </c>
      <c r="Q16">
        <f>0+I17</f>
      </c>
      <c>
        <f>0+O17</f>
      </c>
    </row>
    <row r="17" spans="1:16" ht="12.75">
      <c r="A17" s="26" t="s">
        <v>59</v>
      </c>
      <c s="31" t="s">
        <v>201</v>
      </c>
      <c s="31" t="s">
        <v>3480</v>
      </c>
      <c s="26" t="s">
        <v>62</v>
      </c>
      <c s="32" t="s">
        <v>3481</v>
      </c>
      <c s="33" t="s">
        <v>71</v>
      </c>
      <c s="34">
        <v>14</v>
      </c>
      <c s="35">
        <v>0</v>
      </c>
      <c s="35">
        <f>ROUND(ROUND(H17,2)*ROUND(G17,3),2)</f>
      </c>
      <c r="O17">
        <f>(I17*21)/100</f>
      </c>
      <c t="s">
        <v>33</v>
      </c>
    </row>
    <row r="18" spans="1:5" ht="12.75">
      <c r="A18" s="36" t="s">
        <v>65</v>
      </c>
      <c r="E18" s="37" t="s">
        <v>62</v>
      </c>
    </row>
    <row r="19" spans="1:5" ht="12.75">
      <c r="A19" s="38" t="s">
        <v>66</v>
      </c>
      <c r="E19" s="39" t="s">
        <v>3476</v>
      </c>
    </row>
    <row r="20" spans="1:5" ht="25.5">
      <c r="A20" t="s">
        <v>67</v>
      </c>
      <c r="E20" s="37" t="s">
        <v>3482</v>
      </c>
    </row>
    <row r="21" spans="1:18" ht="12.75" customHeight="1">
      <c r="A21" s="6" t="s">
        <v>56</v>
      </c>
      <c s="6"/>
      <c s="41" t="s">
        <v>3483</v>
      </c>
      <c s="6"/>
      <c s="29" t="s">
        <v>3484</v>
      </c>
      <c s="6"/>
      <c s="6"/>
      <c s="6"/>
      <c s="42">
        <f>0+Q21</f>
      </c>
      <c r="O21">
        <f>0+R21</f>
      </c>
      <c r="Q21">
        <f>0+I22</f>
      </c>
      <c>
        <f>0+O22</f>
      </c>
    </row>
    <row r="22" spans="1:16" ht="12.75">
      <c r="A22" s="26" t="s">
        <v>59</v>
      </c>
      <c s="31" t="s">
        <v>226</v>
      </c>
      <c s="31" t="s">
        <v>219</v>
      </c>
      <c s="26" t="s">
        <v>62</v>
      </c>
      <c s="32" t="s">
        <v>220</v>
      </c>
      <c s="33" t="s">
        <v>216</v>
      </c>
      <c s="34">
        <v>225.245</v>
      </c>
      <c s="35">
        <v>0</v>
      </c>
      <c s="35">
        <f>ROUND(ROUND(H22,2)*ROUND(G22,3),2)</f>
      </c>
      <c r="O22">
        <f>(I22*21)/100</f>
      </c>
      <c t="s">
        <v>33</v>
      </c>
    </row>
    <row r="23" spans="1:5" ht="12.75">
      <c r="A23" s="36" t="s">
        <v>65</v>
      </c>
      <c r="E23" s="37" t="s">
        <v>62</v>
      </c>
    </row>
    <row r="24" spans="1:5" ht="12.75">
      <c r="A24" s="38" t="s">
        <v>66</v>
      </c>
      <c r="E24" s="39" t="s">
        <v>3476</v>
      </c>
    </row>
    <row r="25" spans="1:5" ht="153">
      <c r="A25" t="s">
        <v>67</v>
      </c>
      <c r="E25" s="37" t="s">
        <v>3485</v>
      </c>
    </row>
    <row r="26" spans="1:18" ht="12.75" customHeight="1">
      <c r="A26" s="6" t="s">
        <v>56</v>
      </c>
      <c s="6"/>
      <c s="41" t="s">
        <v>103</v>
      </c>
      <c s="6"/>
      <c s="29" t="s">
        <v>3497</v>
      </c>
      <c s="6"/>
      <c s="6"/>
      <c s="6"/>
      <c s="42">
        <f>0+Q26</f>
      </c>
      <c r="O26">
        <f>0+R26</f>
      </c>
      <c r="Q26">
        <f>0+I27</f>
      </c>
      <c>
        <f>0+O27</f>
      </c>
    </row>
    <row r="27" spans="1:16" ht="12.75">
      <c r="A27" s="26" t="s">
        <v>59</v>
      </c>
      <c s="31" t="s">
        <v>45</v>
      </c>
      <c s="31" t="s">
        <v>3498</v>
      </c>
      <c s="26" t="s">
        <v>62</v>
      </c>
      <c s="32" t="s">
        <v>3499</v>
      </c>
      <c s="33" t="s">
        <v>213</v>
      </c>
      <c s="34">
        <v>5</v>
      </c>
      <c s="35">
        <v>0</v>
      </c>
      <c s="35">
        <f>ROUND(ROUND(H27,2)*ROUND(G27,3),2)</f>
      </c>
      <c r="O27">
        <f>(I27*21)/100</f>
      </c>
      <c t="s">
        <v>33</v>
      </c>
    </row>
    <row r="28" spans="1:5" ht="12.75">
      <c r="A28" s="36" t="s">
        <v>65</v>
      </c>
      <c r="E28" s="37" t="s">
        <v>62</v>
      </c>
    </row>
    <row r="29" spans="1:5" ht="12.75">
      <c r="A29" s="38" t="s">
        <v>66</v>
      </c>
      <c r="E29" s="39" t="s">
        <v>3476</v>
      </c>
    </row>
    <row r="30" spans="1:5" ht="12.75">
      <c r="A30" t="s">
        <v>67</v>
      </c>
      <c r="E30" s="37" t="s">
        <v>3500</v>
      </c>
    </row>
    <row r="31" spans="1:18" ht="12.75" customHeight="1">
      <c r="A31" s="6" t="s">
        <v>56</v>
      </c>
      <c s="6"/>
      <c s="41" t="s">
        <v>3506</v>
      </c>
      <c s="6"/>
      <c s="29" t="s">
        <v>3507</v>
      </c>
      <c s="6"/>
      <c s="6"/>
      <c s="6"/>
      <c s="42">
        <f>0+Q31</f>
      </c>
      <c r="O31">
        <f>0+R31</f>
      </c>
      <c r="Q31">
        <f>0+I32+I36</f>
      </c>
      <c>
        <f>0+O32+O36</f>
      </c>
    </row>
    <row r="32" spans="1:16" ht="25.5">
      <c r="A32" s="26" t="s">
        <v>59</v>
      </c>
      <c s="31" t="s">
        <v>50</v>
      </c>
      <c s="31" t="s">
        <v>227</v>
      </c>
      <c s="26" t="s">
        <v>62</v>
      </c>
      <c s="32" t="s">
        <v>228</v>
      </c>
      <c s="33" t="s">
        <v>81</v>
      </c>
      <c s="34">
        <v>50</v>
      </c>
      <c s="35">
        <v>0</v>
      </c>
      <c s="35">
        <f>ROUND(ROUND(H32,2)*ROUND(G32,3),2)</f>
      </c>
      <c r="O32">
        <f>(I32*21)/100</f>
      </c>
      <c t="s">
        <v>33</v>
      </c>
    </row>
    <row r="33" spans="1:5" ht="12.75">
      <c r="A33" s="36" t="s">
        <v>65</v>
      </c>
      <c r="E33" s="37" t="s">
        <v>62</v>
      </c>
    </row>
    <row r="34" spans="1:5" ht="12.75">
      <c r="A34" s="38" t="s">
        <v>66</v>
      </c>
      <c r="E34" s="39" t="s">
        <v>3476</v>
      </c>
    </row>
    <row r="35" spans="1:5" ht="25.5">
      <c r="A35" t="s">
        <v>67</v>
      </c>
      <c r="E35" s="37" t="s">
        <v>3508</v>
      </c>
    </row>
    <row r="36" spans="1:16" ht="12.75">
      <c r="A36" s="26" t="s">
        <v>59</v>
      </c>
      <c s="31" t="s">
        <v>52</v>
      </c>
      <c s="31" t="s">
        <v>229</v>
      </c>
      <c s="26" t="s">
        <v>62</v>
      </c>
      <c s="32" t="s">
        <v>230</v>
      </c>
      <c s="33" t="s">
        <v>81</v>
      </c>
      <c s="34">
        <v>92</v>
      </c>
      <c s="35">
        <v>0</v>
      </c>
      <c s="35">
        <f>ROUND(ROUND(H36,2)*ROUND(G36,3),2)</f>
      </c>
      <c r="O36">
        <f>(I36*21)/100</f>
      </c>
      <c t="s">
        <v>33</v>
      </c>
    </row>
    <row r="37" spans="1:5" ht="12.75">
      <c r="A37" s="36" t="s">
        <v>65</v>
      </c>
      <c r="E37" s="37" t="s">
        <v>62</v>
      </c>
    </row>
    <row r="38" spans="1:5" ht="12.75">
      <c r="A38" s="38" t="s">
        <v>66</v>
      </c>
      <c r="E38" s="39" t="s">
        <v>3476</v>
      </c>
    </row>
    <row r="39" spans="1:5" ht="38.25">
      <c r="A39" t="s">
        <v>67</v>
      </c>
      <c r="E39" s="37" t="s">
        <v>3509</v>
      </c>
    </row>
    <row r="40" spans="1:18" ht="12.75" customHeight="1">
      <c r="A40" s="6" t="s">
        <v>56</v>
      </c>
      <c s="6"/>
      <c s="41" t="s">
        <v>3510</v>
      </c>
      <c s="6"/>
      <c s="29" t="s">
        <v>3511</v>
      </c>
      <c s="6"/>
      <c s="6"/>
      <c s="6"/>
      <c s="42">
        <f>0+Q40</f>
      </c>
      <c r="O40">
        <f>0+R40</f>
      </c>
      <c r="Q40">
        <f>0+I41+I45+I49+I53</f>
      </c>
      <c>
        <f>0+O41+O45+O49+O53</f>
      </c>
    </row>
    <row r="41" spans="1:16" ht="12.75">
      <c r="A41" s="26" t="s">
        <v>59</v>
      </c>
      <c s="31" t="s">
        <v>231</v>
      </c>
      <c s="31" t="s">
        <v>232</v>
      </c>
      <c s="26" t="s">
        <v>62</v>
      </c>
      <c s="32" t="s">
        <v>233</v>
      </c>
      <c s="33" t="s">
        <v>71</v>
      </c>
      <c s="34">
        <v>198</v>
      </c>
      <c s="35">
        <v>0</v>
      </c>
      <c s="35">
        <f>ROUND(ROUND(H41,2)*ROUND(G41,3),2)</f>
      </c>
      <c r="O41">
        <f>(I41*21)/100</f>
      </c>
      <c t="s">
        <v>33</v>
      </c>
    </row>
    <row r="42" spans="1:5" ht="12.75">
      <c r="A42" s="36" t="s">
        <v>65</v>
      </c>
      <c r="E42" s="37" t="s">
        <v>62</v>
      </c>
    </row>
    <row r="43" spans="1:5" ht="12.75">
      <c r="A43" s="38" t="s">
        <v>66</v>
      </c>
      <c r="E43" s="39" t="s">
        <v>3476</v>
      </c>
    </row>
    <row r="44" spans="1:5" ht="51">
      <c r="A44" t="s">
        <v>67</v>
      </c>
      <c r="E44" s="37" t="s">
        <v>986</v>
      </c>
    </row>
    <row r="45" spans="1:16" ht="12.75">
      <c r="A45" s="26" t="s">
        <v>59</v>
      </c>
      <c s="31" t="s">
        <v>234</v>
      </c>
      <c s="31" t="s">
        <v>498</v>
      </c>
      <c s="26" t="s">
        <v>62</v>
      </c>
      <c s="32" t="s">
        <v>499</v>
      </c>
      <c s="33" t="s">
        <v>71</v>
      </c>
      <c s="34">
        <v>114</v>
      </c>
      <c s="35">
        <v>0</v>
      </c>
      <c s="35">
        <f>ROUND(ROUND(H45,2)*ROUND(G45,3),2)</f>
      </c>
      <c r="O45">
        <f>(I45*21)/100</f>
      </c>
      <c t="s">
        <v>33</v>
      </c>
    </row>
    <row r="46" spans="1:5" ht="12.75">
      <c r="A46" s="36" t="s">
        <v>65</v>
      </c>
      <c r="E46" s="37" t="s">
        <v>62</v>
      </c>
    </row>
    <row r="47" spans="1:5" ht="12.75">
      <c r="A47" s="38" t="s">
        <v>66</v>
      </c>
      <c r="E47" s="39" t="s">
        <v>3476</v>
      </c>
    </row>
    <row r="48" spans="1:5" ht="51">
      <c r="A48" t="s">
        <v>67</v>
      </c>
      <c r="E48" s="37" t="s">
        <v>3512</v>
      </c>
    </row>
    <row r="49" spans="1:16" ht="12.75">
      <c r="A49" s="26" t="s">
        <v>59</v>
      </c>
      <c s="31" t="s">
        <v>237</v>
      </c>
      <c s="31" t="s">
        <v>235</v>
      </c>
      <c s="26" t="s">
        <v>62</v>
      </c>
      <c s="32" t="s">
        <v>236</v>
      </c>
      <c s="33" t="s">
        <v>71</v>
      </c>
      <c s="34">
        <v>322</v>
      </c>
      <c s="35">
        <v>0</v>
      </c>
      <c s="35">
        <f>ROUND(ROUND(H49,2)*ROUND(G49,3),2)</f>
      </c>
      <c r="O49">
        <f>(I49*21)/100</f>
      </c>
      <c t="s">
        <v>33</v>
      </c>
    </row>
    <row r="50" spans="1:5" ht="12.75">
      <c r="A50" s="36" t="s">
        <v>65</v>
      </c>
      <c r="E50" s="37" t="s">
        <v>62</v>
      </c>
    </row>
    <row r="51" spans="1:5" ht="12.75">
      <c r="A51" s="38" t="s">
        <v>66</v>
      </c>
      <c r="E51" s="39" t="s">
        <v>3476</v>
      </c>
    </row>
    <row r="52" spans="1:5" ht="76.5">
      <c r="A52" t="s">
        <v>67</v>
      </c>
      <c r="E52" s="37" t="s">
        <v>3513</v>
      </c>
    </row>
    <row r="53" spans="1:16" ht="25.5">
      <c r="A53" s="26" t="s">
        <v>59</v>
      </c>
      <c s="31" t="s">
        <v>240</v>
      </c>
      <c s="31" t="s">
        <v>3516</v>
      </c>
      <c s="26" t="s">
        <v>62</v>
      </c>
      <c s="32" t="s">
        <v>3517</v>
      </c>
      <c s="33" t="s">
        <v>71</v>
      </c>
      <c s="34">
        <v>198</v>
      </c>
      <c s="35">
        <v>0</v>
      </c>
      <c s="35">
        <f>ROUND(ROUND(H53,2)*ROUND(G53,3),2)</f>
      </c>
      <c r="O53">
        <f>(I53*21)/100</f>
      </c>
      <c t="s">
        <v>33</v>
      </c>
    </row>
    <row r="54" spans="1:5" ht="12.75">
      <c r="A54" s="36" t="s">
        <v>65</v>
      </c>
      <c r="E54" s="37" t="s">
        <v>62</v>
      </c>
    </row>
    <row r="55" spans="1:5" ht="12.75">
      <c r="A55" s="38" t="s">
        <v>66</v>
      </c>
      <c r="E55" s="39" t="s">
        <v>3476</v>
      </c>
    </row>
    <row r="56" spans="1:5" ht="76.5">
      <c r="A56" t="s">
        <v>67</v>
      </c>
      <c r="E56" s="37" t="s">
        <v>3518</v>
      </c>
    </row>
    <row r="57" spans="1:18" ht="12.75" customHeight="1">
      <c r="A57" s="6" t="s">
        <v>56</v>
      </c>
      <c s="6"/>
      <c s="41" t="s">
        <v>978</v>
      </c>
      <c s="6"/>
      <c s="29" t="s">
        <v>979</v>
      </c>
      <c s="6"/>
      <c s="6"/>
      <c s="6"/>
      <c s="42">
        <f>0+Q57</f>
      </c>
      <c r="O57">
        <f>0+R57</f>
      </c>
      <c r="Q57">
        <f>0+I58+I62+I66</f>
      </c>
      <c>
        <f>0+O58+O62+O66</f>
      </c>
    </row>
    <row r="58" spans="1:16" ht="25.5">
      <c r="A58" s="26" t="s">
        <v>59</v>
      </c>
      <c s="31" t="s">
        <v>243</v>
      </c>
      <c s="31" t="s">
        <v>3519</v>
      </c>
      <c s="26" t="s">
        <v>62</v>
      </c>
      <c s="32" t="s">
        <v>3520</v>
      </c>
      <c s="33" t="s">
        <v>71</v>
      </c>
      <c s="34">
        <v>123</v>
      </c>
      <c s="35">
        <v>0</v>
      </c>
      <c s="35">
        <f>ROUND(ROUND(H58,2)*ROUND(G58,3),2)</f>
      </c>
      <c r="O58">
        <f>(I58*21)/100</f>
      </c>
      <c t="s">
        <v>33</v>
      </c>
    </row>
    <row r="59" spans="1:5" ht="12.75">
      <c r="A59" s="36" t="s">
        <v>65</v>
      </c>
      <c r="E59" s="37" t="s">
        <v>62</v>
      </c>
    </row>
    <row r="60" spans="1:5" ht="12.75">
      <c r="A60" s="38" t="s">
        <v>66</v>
      </c>
      <c r="E60" s="39" t="s">
        <v>3476</v>
      </c>
    </row>
    <row r="61" spans="1:5" ht="38.25">
      <c r="A61" t="s">
        <v>67</v>
      </c>
      <c r="E61" s="37" t="s">
        <v>983</v>
      </c>
    </row>
    <row r="62" spans="1:16" ht="12.75">
      <c r="A62" s="26" t="s">
        <v>59</v>
      </c>
      <c s="31" t="s">
        <v>246</v>
      </c>
      <c s="31" t="s">
        <v>2223</v>
      </c>
      <c s="26" t="s">
        <v>62</v>
      </c>
      <c s="32" t="s">
        <v>2224</v>
      </c>
      <c s="33" t="s">
        <v>225</v>
      </c>
      <c s="34">
        <v>3</v>
      </c>
      <c s="35">
        <v>0</v>
      </c>
      <c s="35">
        <f>ROUND(ROUND(H62,2)*ROUND(G62,3),2)</f>
      </c>
      <c r="O62">
        <f>(I62*21)/100</f>
      </c>
      <c t="s">
        <v>33</v>
      </c>
    </row>
    <row r="63" spans="1:5" ht="12.75">
      <c r="A63" s="36" t="s">
        <v>65</v>
      </c>
      <c r="E63" s="37" t="s">
        <v>62</v>
      </c>
    </row>
    <row r="64" spans="1:5" ht="12.75">
      <c r="A64" s="38" t="s">
        <v>66</v>
      </c>
      <c r="E64" s="39" t="s">
        <v>3476</v>
      </c>
    </row>
    <row r="65" spans="1:5" ht="38.25">
      <c r="A65" t="s">
        <v>67</v>
      </c>
      <c r="E65" s="37" t="s">
        <v>659</v>
      </c>
    </row>
    <row r="66" spans="1:16" ht="25.5">
      <c r="A66" s="26" t="s">
        <v>59</v>
      </c>
      <c s="31" t="s">
        <v>60</v>
      </c>
      <c s="31" t="s">
        <v>3521</v>
      </c>
      <c s="26" t="s">
        <v>62</v>
      </c>
      <c s="32" t="s">
        <v>3522</v>
      </c>
      <c s="33" t="s">
        <v>81</v>
      </c>
      <c s="34">
        <v>10</v>
      </c>
      <c s="35">
        <v>0</v>
      </c>
      <c s="35">
        <f>ROUND(ROUND(H66,2)*ROUND(G66,3),2)</f>
      </c>
      <c r="O66">
        <f>(I66*21)/100</f>
      </c>
      <c t="s">
        <v>33</v>
      </c>
    </row>
    <row r="67" spans="1:5" ht="12.75">
      <c r="A67" s="36" t="s">
        <v>65</v>
      </c>
      <c r="E67" s="37" t="s">
        <v>62</v>
      </c>
    </row>
    <row r="68" spans="1:5" ht="12.75">
      <c r="A68" s="38" t="s">
        <v>66</v>
      </c>
      <c r="E68" s="39" t="s">
        <v>3476</v>
      </c>
    </row>
    <row r="69" spans="1:5" ht="38.25">
      <c r="A69" t="s">
        <v>67</v>
      </c>
      <c r="E69" s="37" t="s">
        <v>3523</v>
      </c>
    </row>
    <row r="70" spans="1:18" ht="12.75" customHeight="1">
      <c r="A70" s="6" t="s">
        <v>56</v>
      </c>
      <c s="6"/>
      <c s="41" t="s">
        <v>3614</v>
      </c>
      <c s="6"/>
      <c s="29" t="s">
        <v>3615</v>
      </c>
      <c s="6"/>
      <c s="6"/>
      <c s="6"/>
      <c s="42">
        <f>0+Q70</f>
      </c>
      <c r="O70">
        <f>0+R70</f>
      </c>
      <c r="Q70">
        <f>0+I71</f>
      </c>
      <c>
        <f>0+O71</f>
      </c>
    </row>
    <row r="71" spans="1:16" ht="12.75">
      <c r="A71" s="26" t="s">
        <v>59</v>
      </c>
      <c s="31" t="s">
        <v>68</v>
      </c>
      <c s="31" t="s">
        <v>3616</v>
      </c>
      <c s="26" t="s">
        <v>62</v>
      </c>
      <c s="32" t="s">
        <v>3617</v>
      </c>
      <c s="33" t="s">
        <v>81</v>
      </c>
      <c s="34">
        <v>1</v>
      </c>
      <c s="35">
        <v>0</v>
      </c>
      <c s="35">
        <f>ROUND(ROUND(H71,2)*ROUND(G71,3),2)</f>
      </c>
      <c r="O71">
        <f>(I71*21)/100</f>
      </c>
      <c t="s">
        <v>33</v>
      </c>
    </row>
    <row r="72" spans="1:5" ht="12.75">
      <c r="A72" s="36" t="s">
        <v>65</v>
      </c>
      <c r="E72" s="37" t="s">
        <v>62</v>
      </c>
    </row>
    <row r="73" spans="1:5" ht="12.75">
      <c r="A73" s="38" t="s">
        <v>66</v>
      </c>
      <c r="E73" s="39" t="s">
        <v>3476</v>
      </c>
    </row>
    <row r="74" spans="1:5" ht="63.75">
      <c r="A74" t="s">
        <v>67</v>
      </c>
      <c r="E74" s="37" t="s">
        <v>3618</v>
      </c>
    </row>
    <row r="75" spans="1:18" ht="12.75" customHeight="1">
      <c r="A75" s="6" t="s">
        <v>56</v>
      </c>
      <c s="6"/>
      <c s="41" t="s">
        <v>994</v>
      </c>
      <c s="6"/>
      <c s="29" t="s">
        <v>995</v>
      </c>
      <c s="6"/>
      <c s="6"/>
      <c s="6"/>
      <c s="42">
        <f>0+Q75</f>
      </c>
      <c r="O75">
        <f>0+R75</f>
      </c>
      <c r="Q75">
        <f>0+I76</f>
      </c>
      <c>
        <f>0+O76</f>
      </c>
    </row>
    <row r="76" spans="1:16" ht="25.5">
      <c r="A76" s="26" t="s">
        <v>59</v>
      </c>
      <c s="31" t="s">
        <v>72</v>
      </c>
      <c s="31" t="s">
        <v>3524</v>
      </c>
      <c s="26" t="s">
        <v>62</v>
      </c>
      <c s="32" t="s">
        <v>3525</v>
      </c>
      <c s="33" t="s">
        <v>81</v>
      </c>
      <c s="34">
        <v>12</v>
      </c>
      <c s="35">
        <v>0</v>
      </c>
      <c s="35">
        <f>ROUND(ROUND(H76,2)*ROUND(G76,3),2)</f>
      </c>
      <c r="O76">
        <f>(I76*21)/100</f>
      </c>
      <c t="s">
        <v>33</v>
      </c>
    </row>
    <row r="77" spans="1:5" ht="12.75">
      <c r="A77" s="36" t="s">
        <v>65</v>
      </c>
      <c r="E77" s="37" t="s">
        <v>62</v>
      </c>
    </row>
    <row r="78" spans="1:5" ht="12.75">
      <c r="A78" s="38" t="s">
        <v>66</v>
      </c>
      <c r="E78" s="39" t="s">
        <v>946</v>
      </c>
    </row>
    <row r="79" spans="1:5" ht="51">
      <c r="A79" t="s">
        <v>67</v>
      </c>
      <c r="E79" s="37" t="s">
        <v>986</v>
      </c>
    </row>
    <row r="80" spans="1:18" ht="12.75" customHeight="1">
      <c r="A80" s="6" t="s">
        <v>56</v>
      </c>
      <c s="6"/>
      <c s="41" t="s">
        <v>662</v>
      </c>
      <c s="6"/>
      <c s="29" t="s">
        <v>2228</v>
      </c>
      <c s="6"/>
      <c s="6"/>
      <c s="6"/>
      <c s="42">
        <f>0+Q80</f>
      </c>
      <c r="O80">
        <f>0+R80</f>
      </c>
      <c r="Q80">
        <f>0+I81+I85+I89+I93+I97+I101+I105+I109+I113+I117</f>
      </c>
      <c>
        <f>0+O81+O85+O89+O93+O97+O101+O105+O109+O113+O117</f>
      </c>
    </row>
    <row r="81" spans="1:16" ht="12.75">
      <c r="A81" s="26" t="s">
        <v>59</v>
      </c>
      <c s="31" t="s">
        <v>75</v>
      </c>
      <c s="31" t="s">
        <v>3526</v>
      </c>
      <c s="26" t="s">
        <v>62</v>
      </c>
      <c s="32" t="s">
        <v>3527</v>
      </c>
      <c s="33" t="s">
        <v>71</v>
      </c>
      <c s="34">
        <v>10</v>
      </c>
      <c s="35">
        <v>0</v>
      </c>
      <c s="35">
        <f>ROUND(ROUND(H81,2)*ROUND(G81,3),2)</f>
      </c>
      <c r="O81">
        <f>(I81*21)/100</f>
      </c>
      <c t="s">
        <v>33</v>
      </c>
    </row>
    <row r="82" spans="1:5" ht="12.75">
      <c r="A82" s="36" t="s">
        <v>65</v>
      </c>
      <c r="E82" s="37" t="s">
        <v>62</v>
      </c>
    </row>
    <row r="83" spans="1:5" ht="12.75">
      <c r="A83" s="38" t="s">
        <v>66</v>
      </c>
      <c r="E83" s="39" t="s">
        <v>946</v>
      </c>
    </row>
    <row r="84" spans="1:5" ht="51">
      <c r="A84" t="s">
        <v>67</v>
      </c>
      <c r="E84" s="37" t="s">
        <v>3528</v>
      </c>
    </row>
    <row r="85" spans="1:16" ht="12.75">
      <c r="A85" s="26" t="s">
        <v>59</v>
      </c>
      <c s="31" t="s">
        <v>78</v>
      </c>
      <c s="31" t="s">
        <v>667</v>
      </c>
      <c s="26" t="s">
        <v>62</v>
      </c>
      <c s="32" t="s">
        <v>668</v>
      </c>
      <c s="33" t="s">
        <v>81</v>
      </c>
      <c s="34">
        <v>2</v>
      </c>
      <c s="35">
        <v>0</v>
      </c>
      <c s="35">
        <f>ROUND(ROUND(H85,2)*ROUND(G85,3),2)</f>
      </c>
      <c r="O85">
        <f>(I85*21)/100</f>
      </c>
      <c t="s">
        <v>33</v>
      </c>
    </row>
    <row r="86" spans="1:5" ht="12.75">
      <c r="A86" s="36" t="s">
        <v>65</v>
      </c>
      <c r="E86" s="37" t="s">
        <v>62</v>
      </c>
    </row>
    <row r="87" spans="1:5" ht="12.75">
      <c r="A87" s="38" t="s">
        <v>66</v>
      </c>
      <c r="E87" s="39" t="s">
        <v>946</v>
      </c>
    </row>
    <row r="88" spans="1:5" ht="25.5">
      <c r="A88" t="s">
        <v>67</v>
      </c>
      <c r="E88" s="37" t="s">
        <v>1015</v>
      </c>
    </row>
    <row r="89" spans="1:16" ht="12.75">
      <c r="A89" s="26" t="s">
        <v>59</v>
      </c>
      <c s="31" t="s">
        <v>82</v>
      </c>
      <c s="31" t="s">
        <v>2271</v>
      </c>
      <c s="26" t="s">
        <v>62</v>
      </c>
      <c s="32" t="s">
        <v>2272</v>
      </c>
      <c s="33" t="s">
        <v>81</v>
      </c>
      <c s="34">
        <v>2</v>
      </c>
      <c s="35">
        <v>0</v>
      </c>
      <c s="35">
        <f>ROUND(ROUND(H89,2)*ROUND(G89,3),2)</f>
      </c>
      <c r="O89">
        <f>(I89*21)/100</f>
      </c>
      <c t="s">
        <v>33</v>
      </c>
    </row>
    <row r="90" spans="1:5" ht="12.75">
      <c r="A90" s="36" t="s">
        <v>65</v>
      </c>
      <c r="E90" s="37" t="s">
        <v>62</v>
      </c>
    </row>
    <row r="91" spans="1:5" ht="12.75">
      <c r="A91" s="38" t="s">
        <v>66</v>
      </c>
      <c r="E91" s="39" t="s">
        <v>946</v>
      </c>
    </row>
    <row r="92" spans="1:5" ht="38.25">
      <c r="A92" t="s">
        <v>67</v>
      </c>
      <c r="E92" s="37" t="s">
        <v>2274</v>
      </c>
    </row>
    <row r="93" spans="1:16" ht="12.75">
      <c r="A93" s="26" t="s">
        <v>59</v>
      </c>
      <c s="31" t="s">
        <v>85</v>
      </c>
      <c s="31" t="s">
        <v>3619</v>
      </c>
      <c s="26" t="s">
        <v>62</v>
      </c>
      <c s="32" t="s">
        <v>3620</v>
      </c>
      <c s="33" t="s">
        <v>934</v>
      </c>
      <c s="34">
        <v>2</v>
      </c>
      <c s="35">
        <v>0</v>
      </c>
      <c s="35">
        <f>ROUND(ROUND(H93,2)*ROUND(G93,3),2)</f>
      </c>
      <c r="O93">
        <f>(I93*21)/100</f>
      </c>
      <c t="s">
        <v>33</v>
      </c>
    </row>
    <row r="94" spans="1:5" ht="12.75">
      <c r="A94" s="36" t="s">
        <v>65</v>
      </c>
      <c r="E94" s="37" t="s">
        <v>62</v>
      </c>
    </row>
    <row r="95" spans="1:5" ht="12.75">
      <c r="A95" s="38" t="s">
        <v>66</v>
      </c>
      <c r="E95" s="39" t="s">
        <v>946</v>
      </c>
    </row>
    <row r="96" spans="1:5" ht="51">
      <c r="A96" t="s">
        <v>67</v>
      </c>
      <c r="E96" s="37" t="s">
        <v>3621</v>
      </c>
    </row>
    <row r="97" spans="1:16" ht="12.75">
      <c r="A97" s="26" t="s">
        <v>59</v>
      </c>
      <c s="31" t="s">
        <v>88</v>
      </c>
      <c s="31" t="s">
        <v>2321</v>
      </c>
      <c s="26" t="s">
        <v>62</v>
      </c>
      <c s="32" t="s">
        <v>2322</v>
      </c>
      <c s="33" t="s">
        <v>934</v>
      </c>
      <c s="34">
        <v>2</v>
      </c>
      <c s="35">
        <v>0</v>
      </c>
      <c s="35">
        <f>ROUND(ROUND(H97,2)*ROUND(G97,3),2)</f>
      </c>
      <c r="O97">
        <f>(I97*21)/100</f>
      </c>
      <c t="s">
        <v>33</v>
      </c>
    </row>
    <row r="98" spans="1:5" ht="12.75">
      <c r="A98" s="36" t="s">
        <v>65</v>
      </c>
      <c r="E98" s="37" t="s">
        <v>62</v>
      </c>
    </row>
    <row r="99" spans="1:5" ht="12.75">
      <c r="A99" s="38" t="s">
        <v>66</v>
      </c>
      <c r="E99" s="39" t="s">
        <v>946</v>
      </c>
    </row>
    <row r="100" spans="1:5" ht="89.25">
      <c r="A100" t="s">
        <v>67</v>
      </c>
      <c r="E100" s="37" t="s">
        <v>2324</v>
      </c>
    </row>
    <row r="101" spans="1:16" ht="12.75">
      <c r="A101" s="26" t="s">
        <v>59</v>
      </c>
      <c s="31" t="s">
        <v>91</v>
      </c>
      <c s="31" t="s">
        <v>3622</v>
      </c>
      <c s="26" t="s">
        <v>62</v>
      </c>
      <c s="32" t="s">
        <v>3623</v>
      </c>
      <c s="33" t="s">
        <v>71</v>
      </c>
      <c s="34">
        <v>20</v>
      </c>
      <c s="35">
        <v>0</v>
      </c>
      <c s="35">
        <f>ROUND(ROUND(H101,2)*ROUND(G101,3),2)</f>
      </c>
      <c r="O101">
        <f>(I101*21)/100</f>
      </c>
      <c t="s">
        <v>33</v>
      </c>
    </row>
    <row r="102" spans="1:5" ht="12.75">
      <c r="A102" s="36" t="s">
        <v>65</v>
      </c>
      <c r="E102" s="37" t="s">
        <v>62</v>
      </c>
    </row>
    <row r="103" spans="1:5" ht="12.75">
      <c r="A103" s="38" t="s">
        <v>66</v>
      </c>
      <c r="E103" s="39" t="s">
        <v>946</v>
      </c>
    </row>
    <row r="104" spans="1:5" ht="63.75">
      <c r="A104" t="s">
        <v>67</v>
      </c>
      <c r="E104" s="37" t="s">
        <v>1124</v>
      </c>
    </row>
    <row r="105" spans="1:16" ht="12.75">
      <c r="A105" s="26" t="s">
        <v>59</v>
      </c>
      <c s="31" t="s">
        <v>97</v>
      </c>
      <c s="31" t="s">
        <v>3624</v>
      </c>
      <c s="26" t="s">
        <v>62</v>
      </c>
      <c s="32" t="s">
        <v>3625</v>
      </c>
      <c s="33" t="s">
        <v>71</v>
      </c>
      <c s="34">
        <v>20</v>
      </c>
      <c s="35">
        <v>0</v>
      </c>
      <c s="35">
        <f>ROUND(ROUND(H105,2)*ROUND(G105,3),2)</f>
      </c>
      <c r="O105">
        <f>(I105*21)/100</f>
      </c>
      <c t="s">
        <v>33</v>
      </c>
    </row>
    <row r="106" spans="1:5" ht="12.75">
      <c r="A106" s="36" t="s">
        <v>65</v>
      </c>
      <c r="E106" s="37" t="s">
        <v>62</v>
      </c>
    </row>
    <row r="107" spans="1:5" ht="12.75">
      <c r="A107" s="38" t="s">
        <v>66</v>
      </c>
      <c r="E107" s="39" t="s">
        <v>946</v>
      </c>
    </row>
    <row r="108" spans="1:5" ht="63.75">
      <c r="A108" t="s">
        <v>67</v>
      </c>
      <c r="E108" s="37" t="s">
        <v>1124</v>
      </c>
    </row>
    <row r="109" spans="1:16" ht="12.75">
      <c r="A109" s="26" t="s">
        <v>59</v>
      </c>
      <c s="31" t="s">
        <v>103</v>
      </c>
      <c s="31" t="s">
        <v>3626</v>
      </c>
      <c s="26" t="s">
        <v>62</v>
      </c>
      <c s="32" t="s">
        <v>3627</v>
      </c>
      <c s="33" t="s">
        <v>998</v>
      </c>
      <c s="34">
        <v>1400</v>
      </c>
      <c s="35">
        <v>0</v>
      </c>
      <c s="35">
        <f>ROUND(ROUND(H109,2)*ROUND(G109,3),2)</f>
      </c>
      <c r="O109">
        <f>(I109*21)/100</f>
      </c>
      <c t="s">
        <v>33</v>
      </c>
    </row>
    <row r="110" spans="1:5" ht="12.75">
      <c r="A110" s="36" t="s">
        <v>65</v>
      </c>
      <c r="E110" s="37" t="s">
        <v>62</v>
      </c>
    </row>
    <row r="111" spans="1:5" ht="12.75">
      <c r="A111" s="38" t="s">
        <v>66</v>
      </c>
      <c r="E111" s="39" t="s">
        <v>946</v>
      </c>
    </row>
    <row r="112" spans="1:5" ht="63.75">
      <c r="A112" t="s">
        <v>67</v>
      </c>
      <c r="E112" s="37" t="s">
        <v>3628</v>
      </c>
    </row>
    <row r="113" spans="1:16" ht="12.75">
      <c r="A113" s="26" t="s">
        <v>59</v>
      </c>
      <c s="31" t="s">
        <v>94</v>
      </c>
      <c s="31" t="s">
        <v>3629</v>
      </c>
      <c s="26" t="s">
        <v>62</v>
      </c>
      <c s="32" t="s">
        <v>3630</v>
      </c>
      <c s="33" t="s">
        <v>71</v>
      </c>
      <c s="34">
        <v>20</v>
      </c>
      <c s="35">
        <v>0</v>
      </c>
      <c s="35">
        <f>ROUND(ROUND(H113,2)*ROUND(G113,3),2)</f>
      </c>
      <c r="O113">
        <f>(I113*21)/100</f>
      </c>
      <c t="s">
        <v>33</v>
      </c>
    </row>
    <row r="114" spans="1:5" ht="12.75">
      <c r="A114" s="36" t="s">
        <v>65</v>
      </c>
      <c r="E114" s="37" t="s">
        <v>62</v>
      </c>
    </row>
    <row r="115" spans="1:5" ht="12.75">
      <c r="A115" s="38" t="s">
        <v>66</v>
      </c>
      <c r="E115" s="39" t="s">
        <v>946</v>
      </c>
    </row>
    <row r="116" spans="1:5" ht="63.75">
      <c r="A116" t="s">
        <v>67</v>
      </c>
      <c r="E116" s="37" t="s">
        <v>1124</v>
      </c>
    </row>
    <row r="117" spans="1:16" ht="12.75">
      <c r="A117" s="26" t="s">
        <v>59</v>
      </c>
      <c s="31" t="s">
        <v>100</v>
      </c>
      <c s="31" t="s">
        <v>3631</v>
      </c>
      <c s="26" t="s">
        <v>62</v>
      </c>
      <c s="32" t="s">
        <v>3632</v>
      </c>
      <c s="33" t="s">
        <v>998</v>
      </c>
      <c s="34">
        <v>1400</v>
      </c>
      <c s="35">
        <v>0</v>
      </c>
      <c s="35">
        <f>ROUND(ROUND(H117,2)*ROUND(G117,3),2)</f>
      </c>
      <c r="O117">
        <f>(I117*21)/100</f>
      </c>
      <c t="s">
        <v>33</v>
      </c>
    </row>
    <row r="118" spans="1:5" ht="12.75">
      <c r="A118" s="36" t="s">
        <v>65</v>
      </c>
      <c r="E118" s="37" t="s">
        <v>62</v>
      </c>
    </row>
    <row r="119" spans="1:5" ht="12.75">
      <c r="A119" s="38" t="s">
        <v>66</v>
      </c>
      <c r="E119" s="39" t="s">
        <v>946</v>
      </c>
    </row>
    <row r="120" spans="1:5" ht="63.75">
      <c r="A120" t="s">
        <v>67</v>
      </c>
      <c r="E120" s="37" t="s">
        <v>3628</v>
      </c>
    </row>
    <row r="121" spans="1:18" ht="12.75" customHeight="1">
      <c r="A121" s="6" t="s">
        <v>56</v>
      </c>
      <c s="6"/>
      <c s="41" t="s">
        <v>839</v>
      </c>
      <c s="6"/>
      <c s="29" t="s">
        <v>840</v>
      </c>
      <c s="6"/>
      <c s="6"/>
      <c s="6"/>
      <c s="42">
        <f>0+Q121</f>
      </c>
      <c r="O121">
        <f>0+R121</f>
      </c>
      <c r="Q121">
        <f>0+I122+I126+I130+I134+I138+I142+I146+I150+I154+I158+I162+I166+I170+I174+I178+I182+I186+I190+I194+I198</f>
      </c>
      <c>
        <f>0+O122+O126+O130+O134+O138+O142+O146+O150+O154+O158+O162+O166+O170+O174+O178+O182+O186+O190+O194+O198</f>
      </c>
    </row>
    <row r="122" spans="1:16" ht="25.5">
      <c r="A122" s="26" t="s">
        <v>59</v>
      </c>
      <c s="31" t="s">
        <v>134</v>
      </c>
      <c s="31" t="s">
        <v>258</v>
      </c>
      <c s="26" t="s">
        <v>62</v>
      </c>
      <c s="32" t="s">
        <v>259</v>
      </c>
      <c s="33" t="s">
        <v>81</v>
      </c>
      <c s="34">
        <v>20</v>
      </c>
      <c s="35">
        <v>0</v>
      </c>
      <c s="35">
        <f>ROUND(ROUND(H122,2)*ROUND(G122,3),2)</f>
      </c>
      <c r="O122">
        <f>(I122*21)/100</f>
      </c>
      <c t="s">
        <v>33</v>
      </c>
    </row>
    <row r="123" spans="1:5" ht="12.75">
      <c r="A123" s="36" t="s">
        <v>65</v>
      </c>
      <c r="E123" s="37" t="s">
        <v>62</v>
      </c>
    </row>
    <row r="124" spans="1:5" ht="12.75">
      <c r="A124" s="38" t="s">
        <v>66</v>
      </c>
      <c r="E124" s="39" t="s">
        <v>3476</v>
      </c>
    </row>
    <row r="125" spans="1:5" ht="38.25">
      <c r="A125" t="s">
        <v>67</v>
      </c>
      <c r="E125" s="37" t="s">
        <v>844</v>
      </c>
    </row>
    <row r="126" spans="1:16" ht="25.5">
      <c r="A126" s="26" t="s">
        <v>59</v>
      </c>
      <c s="31" t="s">
        <v>137</v>
      </c>
      <c s="31" t="s">
        <v>701</v>
      </c>
      <c s="26" t="s">
        <v>62</v>
      </c>
      <c s="32" t="s">
        <v>702</v>
      </c>
      <c s="33" t="s">
        <v>81</v>
      </c>
      <c s="34">
        <v>70</v>
      </c>
      <c s="35">
        <v>0</v>
      </c>
      <c s="35">
        <f>ROUND(ROUND(H126,2)*ROUND(G126,3),2)</f>
      </c>
      <c r="O126">
        <f>(I126*21)/100</f>
      </c>
      <c t="s">
        <v>33</v>
      </c>
    </row>
    <row r="127" spans="1:5" ht="12.75">
      <c r="A127" s="36" t="s">
        <v>65</v>
      </c>
      <c r="E127" s="37" t="s">
        <v>62</v>
      </c>
    </row>
    <row r="128" spans="1:5" ht="12.75">
      <c r="A128" s="38" t="s">
        <v>66</v>
      </c>
      <c r="E128" s="39" t="s">
        <v>3476</v>
      </c>
    </row>
    <row r="129" spans="1:5" ht="38.25">
      <c r="A129" t="s">
        <v>67</v>
      </c>
      <c r="E129" s="37" t="s">
        <v>844</v>
      </c>
    </row>
    <row r="130" spans="1:16" ht="25.5">
      <c r="A130" s="26" t="s">
        <v>59</v>
      </c>
      <c s="31" t="s">
        <v>140</v>
      </c>
      <c s="31" t="s">
        <v>3633</v>
      </c>
      <c s="26" t="s">
        <v>62</v>
      </c>
      <c s="32" t="s">
        <v>3634</v>
      </c>
      <c s="33" t="s">
        <v>81</v>
      </c>
      <c s="34">
        <v>6</v>
      </c>
      <c s="35">
        <v>0</v>
      </c>
      <c s="35">
        <f>ROUND(ROUND(H130,2)*ROUND(G130,3),2)</f>
      </c>
      <c r="O130">
        <f>(I130*21)/100</f>
      </c>
      <c t="s">
        <v>33</v>
      </c>
    </row>
    <row r="131" spans="1:5" ht="12.75">
      <c r="A131" s="36" t="s">
        <v>65</v>
      </c>
      <c r="E131" s="37" t="s">
        <v>62</v>
      </c>
    </row>
    <row r="132" spans="1:5" ht="12.75">
      <c r="A132" s="38" t="s">
        <v>66</v>
      </c>
      <c r="E132" s="39" t="s">
        <v>3476</v>
      </c>
    </row>
    <row r="133" spans="1:5" ht="38.25">
      <c r="A133" t="s">
        <v>67</v>
      </c>
      <c r="E133" s="37" t="s">
        <v>844</v>
      </c>
    </row>
    <row r="134" spans="1:16" ht="25.5">
      <c r="A134" s="26" t="s">
        <v>59</v>
      </c>
      <c s="31" t="s">
        <v>143</v>
      </c>
      <c s="31" t="s">
        <v>1186</v>
      </c>
      <c s="26" t="s">
        <v>62</v>
      </c>
      <c s="32" t="s">
        <v>1187</v>
      </c>
      <c s="33" t="s">
        <v>81</v>
      </c>
      <c s="34">
        <v>16</v>
      </c>
      <c s="35">
        <v>0</v>
      </c>
      <c s="35">
        <f>ROUND(ROUND(H134,2)*ROUND(G134,3),2)</f>
      </c>
      <c r="O134">
        <f>(I134*21)/100</f>
      </c>
      <c t="s">
        <v>33</v>
      </c>
    </row>
    <row r="135" spans="1:5" ht="12.75">
      <c r="A135" s="36" t="s">
        <v>65</v>
      </c>
      <c r="E135" s="37" t="s">
        <v>62</v>
      </c>
    </row>
    <row r="136" spans="1:5" ht="12.75">
      <c r="A136" s="38" t="s">
        <v>66</v>
      </c>
      <c r="E136" s="39" t="s">
        <v>3476</v>
      </c>
    </row>
    <row r="137" spans="1:5" ht="38.25">
      <c r="A137" t="s">
        <v>67</v>
      </c>
      <c r="E137" s="37" t="s">
        <v>844</v>
      </c>
    </row>
    <row r="138" spans="1:16" ht="25.5">
      <c r="A138" s="26" t="s">
        <v>59</v>
      </c>
      <c s="31" t="s">
        <v>146</v>
      </c>
      <c s="31" t="s">
        <v>3635</v>
      </c>
      <c s="26" t="s">
        <v>62</v>
      </c>
      <c s="32" t="s">
        <v>3636</v>
      </c>
      <c s="33" t="s">
        <v>81</v>
      </c>
      <c s="34">
        <v>5</v>
      </c>
      <c s="35">
        <v>0</v>
      </c>
      <c s="35">
        <f>ROUND(ROUND(H138,2)*ROUND(G138,3),2)</f>
      </c>
      <c r="O138">
        <f>(I138*21)/100</f>
      </c>
      <c t="s">
        <v>33</v>
      </c>
    </row>
    <row r="139" spans="1:5" ht="12.75">
      <c r="A139" s="36" t="s">
        <v>65</v>
      </c>
      <c r="E139" s="37" t="s">
        <v>62</v>
      </c>
    </row>
    <row r="140" spans="1:5" ht="12.75">
      <c r="A140" s="38" t="s">
        <v>66</v>
      </c>
      <c r="E140" s="39" t="s">
        <v>3476</v>
      </c>
    </row>
    <row r="141" spans="1:5" ht="38.25">
      <c r="A141" t="s">
        <v>67</v>
      </c>
      <c r="E141" s="37" t="s">
        <v>844</v>
      </c>
    </row>
    <row r="142" spans="1:16" ht="25.5">
      <c r="A142" s="26" t="s">
        <v>59</v>
      </c>
      <c s="31" t="s">
        <v>149</v>
      </c>
      <c s="31" t="s">
        <v>3637</v>
      </c>
      <c s="26" t="s">
        <v>62</v>
      </c>
      <c s="32" t="s">
        <v>3638</v>
      </c>
      <c s="33" t="s">
        <v>81</v>
      </c>
      <c s="34">
        <v>2</v>
      </c>
      <c s="35">
        <v>0</v>
      </c>
      <c s="35">
        <f>ROUND(ROUND(H142,2)*ROUND(G142,3),2)</f>
      </c>
      <c r="O142">
        <f>(I142*21)/100</f>
      </c>
      <c t="s">
        <v>33</v>
      </c>
    </row>
    <row r="143" spans="1:5" ht="12.75">
      <c r="A143" s="36" t="s">
        <v>65</v>
      </c>
      <c r="E143" s="37" t="s">
        <v>62</v>
      </c>
    </row>
    <row r="144" spans="1:5" ht="12.75">
      <c r="A144" s="38" t="s">
        <v>66</v>
      </c>
      <c r="E144" s="39" t="s">
        <v>3476</v>
      </c>
    </row>
    <row r="145" spans="1:5" ht="38.25">
      <c r="A145" t="s">
        <v>67</v>
      </c>
      <c r="E145" s="37" t="s">
        <v>844</v>
      </c>
    </row>
    <row r="146" spans="1:16" ht="25.5">
      <c r="A146" s="26" t="s">
        <v>59</v>
      </c>
      <c s="31" t="s">
        <v>152</v>
      </c>
      <c s="31" t="s">
        <v>3639</v>
      </c>
      <c s="26" t="s">
        <v>62</v>
      </c>
      <c s="32" t="s">
        <v>3640</v>
      </c>
      <c s="33" t="s">
        <v>81</v>
      </c>
      <c s="34">
        <v>60</v>
      </c>
      <c s="35">
        <v>0</v>
      </c>
      <c s="35">
        <f>ROUND(ROUND(H146,2)*ROUND(G146,3),2)</f>
      </c>
      <c r="O146">
        <f>(I146*21)/100</f>
      </c>
      <c t="s">
        <v>33</v>
      </c>
    </row>
    <row r="147" spans="1:5" ht="12.75">
      <c r="A147" s="36" t="s">
        <v>65</v>
      </c>
      <c r="E147" s="37" t="s">
        <v>62</v>
      </c>
    </row>
    <row r="148" spans="1:5" ht="12.75">
      <c r="A148" s="38" t="s">
        <v>66</v>
      </c>
      <c r="E148" s="39" t="s">
        <v>3476</v>
      </c>
    </row>
    <row r="149" spans="1:5" ht="38.25">
      <c r="A149" t="s">
        <v>67</v>
      </c>
      <c r="E149" s="37" t="s">
        <v>844</v>
      </c>
    </row>
    <row r="150" spans="1:16" ht="12.75">
      <c r="A150" s="26" t="s">
        <v>59</v>
      </c>
      <c s="31" t="s">
        <v>155</v>
      </c>
      <c s="31" t="s">
        <v>3641</v>
      </c>
      <c s="26" t="s">
        <v>62</v>
      </c>
      <c s="32" t="s">
        <v>3642</v>
      </c>
      <c s="33" t="s">
        <v>81</v>
      </c>
      <c s="34">
        <v>12</v>
      </c>
      <c s="35">
        <v>0</v>
      </c>
      <c s="35">
        <f>ROUND(ROUND(H150,2)*ROUND(G150,3),2)</f>
      </c>
      <c r="O150">
        <f>(I150*21)/100</f>
      </c>
      <c t="s">
        <v>33</v>
      </c>
    </row>
    <row r="151" spans="1:5" ht="12.75">
      <c r="A151" s="36" t="s">
        <v>65</v>
      </c>
      <c r="E151" s="37" t="s">
        <v>62</v>
      </c>
    </row>
    <row r="152" spans="1:5" ht="12.75">
      <c r="A152" s="38" t="s">
        <v>66</v>
      </c>
      <c r="E152" s="39" t="s">
        <v>3476</v>
      </c>
    </row>
    <row r="153" spans="1:5" ht="38.25">
      <c r="A153" t="s">
        <v>67</v>
      </c>
      <c r="E153" s="37" t="s">
        <v>844</v>
      </c>
    </row>
    <row r="154" spans="1:16" ht="12.75">
      <c r="A154" s="26" t="s">
        <v>59</v>
      </c>
      <c s="31" t="s">
        <v>158</v>
      </c>
      <c s="31" t="s">
        <v>3529</v>
      </c>
      <c s="26" t="s">
        <v>62</v>
      </c>
      <c s="32" t="s">
        <v>3530</v>
      </c>
      <c s="33" t="s">
        <v>71</v>
      </c>
      <c s="34">
        <v>114</v>
      </c>
      <c s="35">
        <v>0</v>
      </c>
      <c s="35">
        <f>ROUND(ROUND(H154,2)*ROUND(G154,3),2)</f>
      </c>
      <c r="O154">
        <f>(I154*21)/100</f>
      </c>
      <c t="s">
        <v>33</v>
      </c>
    </row>
    <row r="155" spans="1:5" ht="12.75">
      <c r="A155" s="36" t="s">
        <v>65</v>
      </c>
      <c r="E155" s="37" t="s">
        <v>62</v>
      </c>
    </row>
    <row r="156" spans="1:5" ht="12.75">
      <c r="A156" s="38" t="s">
        <v>66</v>
      </c>
      <c r="E156" s="39" t="s">
        <v>3476</v>
      </c>
    </row>
    <row r="157" spans="1:5" ht="25.5">
      <c r="A157" t="s">
        <v>67</v>
      </c>
      <c r="E157" s="37" t="s">
        <v>3531</v>
      </c>
    </row>
    <row r="158" spans="1:16" ht="12.75">
      <c r="A158" s="26" t="s">
        <v>59</v>
      </c>
      <c s="31" t="s">
        <v>161</v>
      </c>
      <c s="31" t="s">
        <v>703</v>
      </c>
      <c s="26" t="s">
        <v>62</v>
      </c>
      <c s="32" t="s">
        <v>704</v>
      </c>
      <c s="33" t="s">
        <v>81</v>
      </c>
      <c s="34">
        <v>118</v>
      </c>
      <c s="35">
        <v>0</v>
      </c>
      <c s="35">
        <f>ROUND(ROUND(H158,2)*ROUND(G158,3),2)</f>
      </c>
      <c r="O158">
        <f>(I158*21)/100</f>
      </c>
      <c t="s">
        <v>33</v>
      </c>
    </row>
    <row r="159" spans="1:5" ht="12.75">
      <c r="A159" s="36" t="s">
        <v>65</v>
      </c>
      <c r="E159" s="37" t="s">
        <v>62</v>
      </c>
    </row>
    <row r="160" spans="1:5" ht="12.75">
      <c r="A160" s="38" t="s">
        <v>66</v>
      </c>
      <c r="E160" s="39" t="s">
        <v>3476</v>
      </c>
    </row>
    <row r="161" spans="1:5" ht="25.5">
      <c r="A161" t="s">
        <v>67</v>
      </c>
      <c r="E161" s="37" t="s">
        <v>1064</v>
      </c>
    </row>
    <row r="162" spans="1:16" ht="12.75">
      <c r="A162" s="26" t="s">
        <v>59</v>
      </c>
      <c s="31" t="s">
        <v>164</v>
      </c>
      <c s="31" t="s">
        <v>1121</v>
      </c>
      <c s="26" t="s">
        <v>62</v>
      </c>
      <c s="32" t="s">
        <v>1122</v>
      </c>
      <c s="33" t="s">
        <v>71</v>
      </c>
      <c s="34">
        <v>750</v>
      </c>
      <c s="35">
        <v>0</v>
      </c>
      <c s="35">
        <f>ROUND(ROUND(H162,2)*ROUND(G162,3),2)</f>
      </c>
      <c r="O162">
        <f>(I162*21)/100</f>
      </c>
      <c t="s">
        <v>33</v>
      </c>
    </row>
    <row r="163" spans="1:5" ht="12.75">
      <c r="A163" s="36" t="s">
        <v>65</v>
      </c>
      <c r="E163" s="37" t="s">
        <v>62</v>
      </c>
    </row>
    <row r="164" spans="1:5" ht="12.75">
      <c r="A164" s="38" t="s">
        <v>66</v>
      </c>
      <c r="E164" s="39" t="s">
        <v>3476</v>
      </c>
    </row>
    <row r="165" spans="1:5" ht="63.75">
      <c r="A165" t="s">
        <v>67</v>
      </c>
      <c r="E165" s="37" t="s">
        <v>1124</v>
      </c>
    </row>
    <row r="166" spans="1:16" ht="12.75">
      <c r="A166" s="26" t="s">
        <v>59</v>
      </c>
      <c s="31" t="s">
        <v>107</v>
      </c>
      <c s="31" t="s">
        <v>3643</v>
      </c>
      <c s="26" t="s">
        <v>62</v>
      </c>
      <c s="32" t="s">
        <v>3644</v>
      </c>
      <c s="33" t="s">
        <v>81</v>
      </c>
      <c s="34">
        <v>19</v>
      </c>
      <c s="35">
        <v>0</v>
      </c>
      <c s="35">
        <f>ROUND(ROUND(H166,2)*ROUND(G166,3),2)</f>
      </c>
      <c r="O166">
        <f>(I166*21)/100</f>
      </c>
      <c t="s">
        <v>33</v>
      </c>
    </row>
    <row r="167" spans="1:5" ht="12.75">
      <c r="A167" s="36" t="s">
        <v>65</v>
      </c>
      <c r="E167" s="37" t="s">
        <v>62</v>
      </c>
    </row>
    <row r="168" spans="1:5" ht="12.75">
      <c r="A168" s="38" t="s">
        <v>66</v>
      </c>
      <c r="E168" s="39" t="s">
        <v>3476</v>
      </c>
    </row>
    <row r="169" spans="1:5" ht="38.25">
      <c r="A169" t="s">
        <v>67</v>
      </c>
      <c r="E169" s="37" t="s">
        <v>3645</v>
      </c>
    </row>
    <row r="170" spans="1:16" ht="12.75">
      <c r="A170" s="26" t="s">
        <v>59</v>
      </c>
      <c s="31" t="s">
        <v>110</v>
      </c>
      <c s="31" t="s">
        <v>3646</v>
      </c>
      <c s="26" t="s">
        <v>62</v>
      </c>
      <c s="32" t="s">
        <v>3647</v>
      </c>
      <c s="33" t="s">
        <v>81</v>
      </c>
      <c s="34">
        <v>2</v>
      </c>
      <c s="35">
        <v>0</v>
      </c>
      <c s="35">
        <f>ROUND(ROUND(H170,2)*ROUND(G170,3),2)</f>
      </c>
      <c r="O170">
        <f>(I170*21)/100</f>
      </c>
      <c t="s">
        <v>33</v>
      </c>
    </row>
    <row r="171" spans="1:5" ht="12.75">
      <c r="A171" s="36" t="s">
        <v>65</v>
      </c>
      <c r="E171" s="37" t="s">
        <v>62</v>
      </c>
    </row>
    <row r="172" spans="1:5" ht="12.75">
      <c r="A172" s="38" t="s">
        <v>66</v>
      </c>
      <c r="E172" s="39" t="s">
        <v>3476</v>
      </c>
    </row>
    <row r="173" spans="1:5" ht="38.25">
      <c r="A173" t="s">
        <v>67</v>
      </c>
      <c r="E173" s="37" t="s">
        <v>3645</v>
      </c>
    </row>
    <row r="174" spans="1:16" ht="12.75">
      <c r="A174" s="26" t="s">
        <v>59</v>
      </c>
      <c s="31" t="s">
        <v>113</v>
      </c>
      <c s="31" t="s">
        <v>1286</v>
      </c>
      <c s="26" t="s">
        <v>62</v>
      </c>
      <c s="32" t="s">
        <v>257</v>
      </c>
      <c s="33" t="s">
        <v>71</v>
      </c>
      <c s="34">
        <v>40</v>
      </c>
      <c s="35">
        <v>0</v>
      </c>
      <c s="35">
        <f>ROUND(ROUND(H174,2)*ROUND(G174,3),2)</f>
      </c>
      <c r="O174">
        <f>(I174*21)/100</f>
      </c>
      <c t="s">
        <v>33</v>
      </c>
    </row>
    <row r="175" spans="1:5" ht="12.75">
      <c r="A175" s="36" t="s">
        <v>65</v>
      </c>
      <c r="E175" s="37" t="s">
        <v>62</v>
      </c>
    </row>
    <row r="176" spans="1:5" ht="12.75">
      <c r="A176" s="38" t="s">
        <v>66</v>
      </c>
      <c r="E176" s="39" t="s">
        <v>3476</v>
      </c>
    </row>
    <row r="177" spans="1:5" ht="38.25">
      <c r="A177" t="s">
        <v>67</v>
      </c>
      <c r="E177" s="37" t="s">
        <v>853</v>
      </c>
    </row>
    <row r="178" spans="1:16" ht="12.75">
      <c r="A178" s="26" t="s">
        <v>59</v>
      </c>
      <c s="31" t="s">
        <v>116</v>
      </c>
      <c s="31" t="s">
        <v>3648</v>
      </c>
      <c s="26" t="s">
        <v>62</v>
      </c>
      <c s="32" t="s">
        <v>3649</v>
      </c>
      <c s="33" t="s">
        <v>71</v>
      </c>
      <c s="34">
        <v>295</v>
      </c>
      <c s="35">
        <v>0</v>
      </c>
      <c s="35">
        <f>ROUND(ROUND(H178,2)*ROUND(G178,3),2)</f>
      </c>
      <c r="O178">
        <f>(I178*21)/100</f>
      </c>
      <c t="s">
        <v>33</v>
      </c>
    </row>
    <row r="179" spans="1:5" ht="12.75">
      <c r="A179" s="36" t="s">
        <v>65</v>
      </c>
      <c r="E179" s="37" t="s">
        <v>62</v>
      </c>
    </row>
    <row r="180" spans="1:5" ht="12.75">
      <c r="A180" s="38" t="s">
        <v>66</v>
      </c>
      <c r="E180" s="39" t="s">
        <v>3476</v>
      </c>
    </row>
    <row r="181" spans="1:5" ht="38.25">
      <c r="A181" t="s">
        <v>67</v>
      </c>
      <c r="E181" s="37" t="s">
        <v>853</v>
      </c>
    </row>
    <row r="182" spans="1:16" ht="12.75">
      <c r="A182" s="26" t="s">
        <v>59</v>
      </c>
      <c s="31" t="s">
        <v>119</v>
      </c>
      <c s="31" t="s">
        <v>1288</v>
      </c>
      <c s="26" t="s">
        <v>62</v>
      </c>
      <c s="32" t="s">
        <v>1289</v>
      </c>
      <c s="33" t="s">
        <v>71</v>
      </c>
      <c s="34">
        <v>624</v>
      </c>
      <c s="35">
        <v>0</v>
      </c>
      <c s="35">
        <f>ROUND(ROUND(H182,2)*ROUND(G182,3),2)</f>
      </c>
      <c r="O182">
        <f>(I182*21)/100</f>
      </c>
      <c t="s">
        <v>33</v>
      </c>
    </row>
    <row r="183" spans="1:5" ht="12.75">
      <c r="A183" s="36" t="s">
        <v>65</v>
      </c>
      <c r="E183" s="37" t="s">
        <v>62</v>
      </c>
    </row>
    <row r="184" spans="1:5" ht="12.75">
      <c r="A184" s="38" t="s">
        <v>66</v>
      </c>
      <c r="E184" s="39" t="s">
        <v>3476</v>
      </c>
    </row>
    <row r="185" spans="1:5" ht="38.25">
      <c r="A185" t="s">
        <v>67</v>
      </c>
      <c r="E185" s="37" t="s">
        <v>853</v>
      </c>
    </row>
    <row r="186" spans="1:16" ht="12.75">
      <c r="A186" s="26" t="s">
        <v>59</v>
      </c>
      <c s="31" t="s">
        <v>122</v>
      </c>
      <c s="31" t="s">
        <v>1192</v>
      </c>
      <c s="26" t="s">
        <v>62</v>
      </c>
      <c s="32" t="s">
        <v>1193</v>
      </c>
      <c s="33" t="s">
        <v>71</v>
      </c>
      <c s="34">
        <v>145</v>
      </c>
      <c s="35">
        <v>0</v>
      </c>
      <c s="35">
        <f>ROUND(ROUND(H186,2)*ROUND(G186,3),2)</f>
      </c>
      <c r="O186">
        <f>(I186*21)/100</f>
      </c>
      <c t="s">
        <v>33</v>
      </c>
    </row>
    <row r="187" spans="1:5" ht="12.75">
      <c r="A187" s="36" t="s">
        <v>65</v>
      </c>
      <c r="E187" s="37" t="s">
        <v>62</v>
      </c>
    </row>
    <row r="188" spans="1:5" ht="12.75">
      <c r="A188" s="38" t="s">
        <v>66</v>
      </c>
      <c r="E188" s="39" t="s">
        <v>3476</v>
      </c>
    </row>
    <row r="189" spans="1:5" ht="38.25">
      <c r="A189" t="s">
        <v>67</v>
      </c>
      <c r="E189" s="37" t="s">
        <v>853</v>
      </c>
    </row>
    <row r="190" spans="1:16" ht="25.5">
      <c r="A190" s="26" t="s">
        <v>59</v>
      </c>
      <c s="31" t="s">
        <v>125</v>
      </c>
      <c s="31" t="s">
        <v>1196</v>
      </c>
      <c s="26" t="s">
        <v>62</v>
      </c>
      <c s="32" t="s">
        <v>1197</v>
      </c>
      <c s="33" t="s">
        <v>71</v>
      </c>
      <c s="34">
        <v>163</v>
      </c>
      <c s="35">
        <v>0</v>
      </c>
      <c s="35">
        <f>ROUND(ROUND(H190,2)*ROUND(G190,3),2)</f>
      </c>
      <c r="O190">
        <f>(I190*21)/100</f>
      </c>
      <c t="s">
        <v>33</v>
      </c>
    </row>
    <row r="191" spans="1:5" ht="12.75">
      <c r="A191" s="36" t="s">
        <v>65</v>
      </c>
      <c r="E191" s="37" t="s">
        <v>62</v>
      </c>
    </row>
    <row r="192" spans="1:5" ht="12.75">
      <c r="A192" s="38" t="s">
        <v>66</v>
      </c>
      <c r="E192" s="39" t="s">
        <v>3476</v>
      </c>
    </row>
    <row r="193" spans="1:5" ht="38.25">
      <c r="A193" t="s">
        <v>67</v>
      </c>
      <c r="E193" s="37" t="s">
        <v>853</v>
      </c>
    </row>
    <row r="194" spans="1:16" ht="12.75">
      <c r="A194" s="26" t="s">
        <v>59</v>
      </c>
      <c s="31" t="s">
        <v>128</v>
      </c>
      <c s="31" t="s">
        <v>3532</v>
      </c>
      <c s="26" t="s">
        <v>62</v>
      </c>
      <c s="32" t="s">
        <v>1183</v>
      </c>
      <c s="33" t="s">
        <v>71</v>
      </c>
      <c s="34">
        <v>100</v>
      </c>
      <c s="35">
        <v>0</v>
      </c>
      <c s="35">
        <f>ROUND(ROUND(H194,2)*ROUND(G194,3),2)</f>
      </c>
      <c r="O194">
        <f>(I194*21)/100</f>
      </c>
      <c t="s">
        <v>33</v>
      </c>
    </row>
    <row r="195" spans="1:5" ht="12.75">
      <c r="A195" s="36" t="s">
        <v>65</v>
      </c>
      <c r="E195" s="37" t="s">
        <v>62</v>
      </c>
    </row>
    <row r="196" spans="1:5" ht="12.75">
      <c r="A196" s="38" t="s">
        <v>66</v>
      </c>
      <c r="E196" s="39" t="s">
        <v>3476</v>
      </c>
    </row>
    <row r="197" spans="1:5" ht="38.25">
      <c r="A197" t="s">
        <v>67</v>
      </c>
      <c r="E197" s="37" t="s">
        <v>853</v>
      </c>
    </row>
    <row r="198" spans="1:16" ht="12.75">
      <c r="A198" s="26" t="s">
        <v>59</v>
      </c>
      <c s="31" t="s">
        <v>131</v>
      </c>
      <c s="31" t="s">
        <v>3650</v>
      </c>
      <c s="26" t="s">
        <v>62</v>
      </c>
      <c s="32" t="s">
        <v>3651</v>
      </c>
      <c s="33" t="s">
        <v>71</v>
      </c>
      <c s="34">
        <v>1446</v>
      </c>
      <c s="35">
        <v>0</v>
      </c>
      <c s="35">
        <f>ROUND(ROUND(H198,2)*ROUND(G198,3),2)</f>
      </c>
      <c r="O198">
        <f>(I198*21)/100</f>
      </c>
      <c t="s">
        <v>33</v>
      </c>
    </row>
    <row r="199" spans="1:5" ht="12.75">
      <c r="A199" s="36" t="s">
        <v>65</v>
      </c>
      <c r="E199" s="37" t="s">
        <v>62</v>
      </c>
    </row>
    <row r="200" spans="1:5" ht="12.75">
      <c r="A200" s="38" t="s">
        <v>66</v>
      </c>
      <c r="E200" s="39" t="s">
        <v>3476</v>
      </c>
    </row>
    <row r="201" spans="1:5" ht="38.25">
      <c r="A201" t="s">
        <v>67</v>
      </c>
      <c r="E201" s="37" t="s">
        <v>853</v>
      </c>
    </row>
    <row r="202" spans="1:18" ht="12.75" customHeight="1">
      <c r="A202" s="6" t="s">
        <v>56</v>
      </c>
      <c s="6"/>
      <c s="41" t="s">
        <v>3533</v>
      </c>
      <c s="6"/>
      <c s="29" t="s">
        <v>3534</v>
      </c>
      <c s="6"/>
      <c s="6"/>
      <c s="6"/>
      <c s="42">
        <f>0+Q202</f>
      </c>
      <c r="O202">
        <f>0+R202</f>
      </c>
      <c r="Q202">
        <f>0+I203+I207+I211</f>
      </c>
      <c>
        <f>0+O203+O207+O211</f>
      </c>
    </row>
    <row r="203" spans="1:16" ht="25.5">
      <c r="A203" s="26" t="s">
        <v>59</v>
      </c>
      <c s="31" t="s">
        <v>167</v>
      </c>
      <c s="31" t="s">
        <v>3652</v>
      </c>
      <c s="26" t="s">
        <v>62</v>
      </c>
      <c s="32" t="s">
        <v>3653</v>
      </c>
      <c s="33" t="s">
        <v>81</v>
      </c>
      <c s="34">
        <v>2</v>
      </c>
      <c s="35">
        <v>0</v>
      </c>
      <c s="35">
        <f>ROUND(ROUND(H203,2)*ROUND(G203,3),2)</f>
      </c>
      <c r="O203">
        <f>(I203*21)/100</f>
      </c>
      <c t="s">
        <v>33</v>
      </c>
    </row>
    <row r="204" spans="1:5" ht="12.75">
      <c r="A204" s="36" t="s">
        <v>65</v>
      </c>
      <c r="E204" s="37" t="s">
        <v>62</v>
      </c>
    </row>
    <row r="205" spans="1:5" ht="12.75">
      <c r="A205" s="38" t="s">
        <v>66</v>
      </c>
      <c r="E205" s="39" t="s">
        <v>3476</v>
      </c>
    </row>
    <row r="206" spans="1:5" ht="38.25">
      <c r="A206" t="s">
        <v>67</v>
      </c>
      <c r="E206" s="37" t="s">
        <v>3654</v>
      </c>
    </row>
    <row r="207" spans="1:16" ht="12.75">
      <c r="A207" s="26" t="s">
        <v>59</v>
      </c>
      <c s="31" t="s">
        <v>171</v>
      </c>
      <c s="31" t="s">
        <v>3655</v>
      </c>
      <c s="26" t="s">
        <v>62</v>
      </c>
      <c s="32" t="s">
        <v>3656</v>
      </c>
      <c s="33" t="s">
        <v>81</v>
      </c>
      <c s="34">
        <v>1</v>
      </c>
      <c s="35">
        <v>0</v>
      </c>
      <c s="35">
        <f>ROUND(ROUND(H207,2)*ROUND(G207,3),2)</f>
      </c>
      <c r="O207">
        <f>(I207*21)/100</f>
      </c>
      <c t="s">
        <v>33</v>
      </c>
    </row>
    <row r="208" spans="1:5" ht="12.75">
      <c r="A208" s="36" t="s">
        <v>65</v>
      </c>
      <c r="E208" s="37" t="s">
        <v>62</v>
      </c>
    </row>
    <row r="209" spans="1:5" ht="12.75">
      <c r="A209" s="38" t="s">
        <v>66</v>
      </c>
      <c r="E209" s="39" t="s">
        <v>3476</v>
      </c>
    </row>
    <row r="210" spans="1:5" ht="63.75">
      <c r="A210" t="s">
        <v>67</v>
      </c>
      <c r="E210" s="37" t="s">
        <v>1139</v>
      </c>
    </row>
    <row r="211" spans="1:16" ht="25.5">
      <c r="A211" s="26" t="s">
        <v>59</v>
      </c>
      <c s="31" t="s">
        <v>205</v>
      </c>
      <c s="31" t="s">
        <v>3657</v>
      </c>
      <c s="26" t="s">
        <v>62</v>
      </c>
      <c s="32" t="s">
        <v>3658</v>
      </c>
      <c s="33" t="s">
        <v>81</v>
      </c>
      <c s="34">
        <v>2</v>
      </c>
      <c s="35">
        <v>0</v>
      </c>
      <c s="35">
        <f>ROUND(ROUND(H211,2)*ROUND(G211,3),2)</f>
      </c>
      <c r="O211">
        <f>(I211*21)/100</f>
      </c>
      <c t="s">
        <v>33</v>
      </c>
    </row>
    <row r="212" spans="1:5" ht="12.75">
      <c r="A212" s="36" t="s">
        <v>65</v>
      </c>
      <c r="E212" s="37" t="s">
        <v>62</v>
      </c>
    </row>
    <row r="213" spans="1:5" ht="12.75">
      <c r="A213" s="38" t="s">
        <v>66</v>
      </c>
      <c r="E213" s="39" t="s">
        <v>3476</v>
      </c>
    </row>
    <row r="214" spans="1:5" ht="38.25">
      <c r="A214" t="s">
        <v>67</v>
      </c>
      <c r="E214" s="37" t="s">
        <v>3659</v>
      </c>
    </row>
    <row r="215" spans="1:18" ht="12.75" customHeight="1">
      <c r="A215" s="6" t="s">
        <v>56</v>
      </c>
      <c s="6"/>
      <c s="41" t="s">
        <v>706</v>
      </c>
      <c s="6"/>
      <c s="29" t="s">
        <v>1077</v>
      </c>
      <c s="6"/>
      <c s="6"/>
      <c s="6"/>
      <c s="42">
        <f>0+Q215</f>
      </c>
      <c r="O215">
        <f>0+R215</f>
      </c>
      <c r="Q215">
        <f>0+I216+I220+I224+I228+I232+I236</f>
      </c>
      <c>
        <f>0+O216+O220+O224+O228+O232+O236</f>
      </c>
    </row>
    <row r="216" spans="1:16" ht="12.75">
      <c r="A216" s="26" t="s">
        <v>59</v>
      </c>
      <c s="31" t="s">
        <v>174</v>
      </c>
      <c s="31" t="s">
        <v>3660</v>
      </c>
      <c s="26" t="s">
        <v>62</v>
      </c>
      <c s="32" t="s">
        <v>3661</v>
      </c>
      <c s="33" t="s">
        <v>81</v>
      </c>
      <c s="34">
        <v>1</v>
      </c>
      <c s="35">
        <v>0</v>
      </c>
      <c s="35">
        <f>ROUND(ROUND(H216,2)*ROUND(G216,3),2)</f>
      </c>
      <c r="O216">
        <f>(I216*21)/100</f>
      </c>
      <c t="s">
        <v>33</v>
      </c>
    </row>
    <row r="217" spans="1:5" ht="12.75">
      <c r="A217" s="36" t="s">
        <v>65</v>
      </c>
      <c r="E217" s="37" t="s">
        <v>62</v>
      </c>
    </row>
    <row r="218" spans="1:5" ht="12.75">
      <c r="A218" s="38" t="s">
        <v>66</v>
      </c>
      <c r="E218" s="39" t="s">
        <v>3476</v>
      </c>
    </row>
    <row r="219" spans="1:5" ht="38.25">
      <c r="A219" t="s">
        <v>67</v>
      </c>
      <c r="E219" s="37" t="s">
        <v>1080</v>
      </c>
    </row>
    <row r="220" spans="1:16" ht="12.75">
      <c r="A220" s="26" t="s">
        <v>59</v>
      </c>
      <c s="31" t="s">
        <v>177</v>
      </c>
      <c s="31" t="s">
        <v>3662</v>
      </c>
      <c s="26" t="s">
        <v>62</v>
      </c>
      <c s="32" t="s">
        <v>3663</v>
      </c>
      <c s="33" t="s">
        <v>81</v>
      </c>
      <c s="34">
        <v>160</v>
      </c>
      <c s="35">
        <v>0</v>
      </c>
      <c s="35">
        <f>ROUND(ROUND(H220,2)*ROUND(G220,3),2)</f>
      </c>
      <c r="O220">
        <f>(I220*21)/100</f>
      </c>
      <c t="s">
        <v>33</v>
      </c>
    </row>
    <row r="221" spans="1:5" ht="12.75">
      <c r="A221" s="36" t="s">
        <v>65</v>
      </c>
      <c r="E221" s="37" t="s">
        <v>62</v>
      </c>
    </row>
    <row r="222" spans="1:5" ht="12.75">
      <c r="A222" s="38" t="s">
        <v>66</v>
      </c>
      <c r="E222" s="39" t="s">
        <v>3476</v>
      </c>
    </row>
    <row r="223" spans="1:5" ht="38.25">
      <c r="A223" t="s">
        <v>67</v>
      </c>
      <c r="E223" s="37" t="s">
        <v>3593</v>
      </c>
    </row>
    <row r="224" spans="1:16" ht="12.75">
      <c r="A224" s="26" t="s">
        <v>59</v>
      </c>
      <c s="31" t="s">
        <v>180</v>
      </c>
      <c s="31" t="s">
        <v>3664</v>
      </c>
      <c s="26" t="s">
        <v>62</v>
      </c>
      <c s="32" t="s">
        <v>3665</v>
      </c>
      <c s="33" t="s">
        <v>81</v>
      </c>
      <c s="34">
        <v>2</v>
      </c>
      <c s="35">
        <v>0</v>
      </c>
      <c s="35">
        <f>ROUND(ROUND(H224,2)*ROUND(G224,3),2)</f>
      </c>
      <c r="O224">
        <f>(I224*21)/100</f>
      </c>
      <c t="s">
        <v>33</v>
      </c>
    </row>
    <row r="225" spans="1:5" ht="12.75">
      <c r="A225" s="36" t="s">
        <v>65</v>
      </c>
      <c r="E225" s="37" t="s">
        <v>62</v>
      </c>
    </row>
    <row r="226" spans="1:5" ht="12.75">
      <c r="A226" s="38" t="s">
        <v>66</v>
      </c>
      <c r="E226" s="39" t="s">
        <v>3476</v>
      </c>
    </row>
    <row r="227" spans="1:5" ht="38.25">
      <c r="A227" t="s">
        <v>67</v>
      </c>
      <c r="E227" s="37" t="s">
        <v>3593</v>
      </c>
    </row>
    <row r="228" spans="1:16" ht="12.75">
      <c r="A228" s="26" t="s">
        <v>59</v>
      </c>
      <c s="31" t="s">
        <v>183</v>
      </c>
      <c s="31" t="s">
        <v>3666</v>
      </c>
      <c s="26" t="s">
        <v>62</v>
      </c>
      <c s="32" t="s">
        <v>3667</v>
      </c>
      <c s="33" t="s">
        <v>81</v>
      </c>
      <c s="34">
        <v>3</v>
      </c>
      <c s="35">
        <v>0</v>
      </c>
      <c s="35">
        <f>ROUND(ROUND(H228,2)*ROUND(G228,3),2)</f>
      </c>
      <c r="O228">
        <f>(I228*21)/100</f>
      </c>
      <c t="s">
        <v>33</v>
      </c>
    </row>
    <row r="229" spans="1:5" ht="12.75">
      <c r="A229" s="36" t="s">
        <v>65</v>
      </c>
      <c r="E229" s="37" t="s">
        <v>62</v>
      </c>
    </row>
    <row r="230" spans="1:5" ht="12.75">
      <c r="A230" s="38" t="s">
        <v>66</v>
      </c>
      <c r="E230" s="39" t="s">
        <v>3476</v>
      </c>
    </row>
    <row r="231" spans="1:5" ht="63.75">
      <c r="A231" t="s">
        <v>67</v>
      </c>
      <c r="E231" s="37" t="s">
        <v>1139</v>
      </c>
    </row>
    <row r="232" spans="1:16" ht="12.75">
      <c r="A232" s="26" t="s">
        <v>59</v>
      </c>
      <c s="31" t="s">
        <v>186</v>
      </c>
      <c s="31" t="s">
        <v>3594</v>
      </c>
      <c s="26" t="s">
        <v>62</v>
      </c>
      <c s="32" t="s">
        <v>3595</v>
      </c>
      <c s="33" t="s">
        <v>81</v>
      </c>
      <c s="34">
        <v>3</v>
      </c>
      <c s="35">
        <v>0</v>
      </c>
      <c s="35">
        <f>ROUND(ROUND(H232,2)*ROUND(G232,3),2)</f>
      </c>
      <c r="O232">
        <f>(I232*21)/100</f>
      </c>
      <c t="s">
        <v>33</v>
      </c>
    </row>
    <row r="233" spans="1:5" ht="12.75">
      <c r="A233" s="36" t="s">
        <v>65</v>
      </c>
      <c r="E233" s="37" t="s">
        <v>62</v>
      </c>
    </row>
    <row r="234" spans="1:5" ht="12.75">
      <c r="A234" s="38" t="s">
        <v>66</v>
      </c>
      <c r="E234" s="39" t="s">
        <v>3476</v>
      </c>
    </row>
    <row r="235" spans="1:5" ht="63.75">
      <c r="A235" t="s">
        <v>67</v>
      </c>
      <c r="E235" s="37" t="s">
        <v>1139</v>
      </c>
    </row>
    <row r="236" spans="1:16" ht="12.75">
      <c r="A236" s="26" t="s">
        <v>59</v>
      </c>
      <c s="31" t="s">
        <v>189</v>
      </c>
      <c s="31" t="s">
        <v>3668</v>
      </c>
      <c s="26" t="s">
        <v>62</v>
      </c>
      <c s="32" t="s">
        <v>3669</v>
      </c>
      <c s="33" t="s">
        <v>81</v>
      </c>
      <c s="34">
        <v>3</v>
      </c>
      <c s="35">
        <v>0</v>
      </c>
      <c s="35">
        <f>ROUND(ROUND(H236,2)*ROUND(G236,3),2)</f>
      </c>
      <c r="O236">
        <f>(I236*21)/100</f>
      </c>
      <c t="s">
        <v>33</v>
      </c>
    </row>
    <row r="237" spans="1:5" ht="12.75">
      <c r="A237" s="36" t="s">
        <v>65</v>
      </c>
      <c r="E237" s="37" t="s">
        <v>62</v>
      </c>
    </row>
    <row r="238" spans="1:5" ht="12.75">
      <c r="A238" s="38" t="s">
        <v>66</v>
      </c>
      <c r="E238" s="39" t="s">
        <v>3476</v>
      </c>
    </row>
    <row r="239" spans="1:5" ht="63.75">
      <c r="A239" t="s">
        <v>67</v>
      </c>
      <c r="E239" s="37" t="s">
        <v>1139</v>
      </c>
    </row>
    <row r="240" spans="1:18" ht="12.75" customHeight="1">
      <c r="A240" s="6" t="s">
        <v>56</v>
      </c>
      <c s="6"/>
      <c s="41" t="s">
        <v>439</v>
      </c>
      <c s="6"/>
      <c s="29" t="s">
        <v>918</v>
      </c>
      <c s="6"/>
      <c s="6"/>
      <c s="6"/>
      <c s="42">
        <f>0+Q240</f>
      </c>
      <c r="O240">
        <f>0+R240</f>
      </c>
      <c r="Q240">
        <f>0+I241+I245+I249+I253+I257+I261+I265+I269+I273+I277+I281+I285+I289</f>
      </c>
      <c>
        <f>0+O241+O245+O249+O253+O257+O261+O265+O269+O273+O277+O281+O285+O289</f>
      </c>
    </row>
    <row r="241" spans="1:16" ht="25.5">
      <c r="A241" s="26" t="s">
        <v>59</v>
      </c>
      <c s="31" t="s">
        <v>192</v>
      </c>
      <c s="31" t="s">
        <v>776</v>
      </c>
      <c s="26" t="s">
        <v>62</v>
      </c>
      <c s="32" t="s">
        <v>777</v>
      </c>
      <c s="33" t="s">
        <v>81</v>
      </c>
      <c s="34">
        <v>1</v>
      </c>
      <c s="35">
        <v>0</v>
      </c>
      <c s="35">
        <f>ROUND(ROUND(H241,2)*ROUND(G241,3),2)</f>
      </c>
      <c r="O241">
        <f>(I241*21)/100</f>
      </c>
      <c t="s">
        <v>33</v>
      </c>
    </row>
    <row r="242" spans="1:5" ht="12.75">
      <c r="A242" s="36" t="s">
        <v>65</v>
      </c>
      <c r="E242" s="37" t="s">
        <v>62</v>
      </c>
    </row>
    <row r="243" spans="1:5" ht="12.75">
      <c r="A243" s="38" t="s">
        <v>66</v>
      </c>
      <c r="E243" s="39" t="s">
        <v>3476</v>
      </c>
    </row>
    <row r="244" spans="1:5" ht="63.75">
      <c r="A244" t="s">
        <v>67</v>
      </c>
      <c r="E244" s="37" t="s">
        <v>924</v>
      </c>
    </row>
    <row r="245" spans="1:16" ht="38.25">
      <c r="A245" s="26" t="s">
        <v>59</v>
      </c>
      <c s="31" t="s">
        <v>195</v>
      </c>
      <c s="31" t="s">
        <v>780</v>
      </c>
      <c s="26" t="s">
        <v>62</v>
      </c>
      <c s="32" t="s">
        <v>781</v>
      </c>
      <c s="33" t="s">
        <v>81</v>
      </c>
      <c s="34">
        <v>2</v>
      </c>
      <c s="35">
        <v>0</v>
      </c>
      <c s="35">
        <f>ROUND(ROUND(H245,2)*ROUND(G245,3),2)</f>
      </c>
      <c r="O245">
        <f>(I245*21)/100</f>
      </c>
      <c t="s">
        <v>33</v>
      </c>
    </row>
    <row r="246" spans="1:5" ht="12.75">
      <c r="A246" s="36" t="s">
        <v>65</v>
      </c>
      <c r="E246" s="37" t="s">
        <v>62</v>
      </c>
    </row>
    <row r="247" spans="1:5" ht="12.75">
      <c r="A247" s="38" t="s">
        <v>66</v>
      </c>
      <c r="E247" s="39" t="s">
        <v>946</v>
      </c>
    </row>
    <row r="248" spans="1:5" ht="63.75">
      <c r="A248" t="s">
        <v>67</v>
      </c>
      <c r="E248" s="37" t="s">
        <v>924</v>
      </c>
    </row>
    <row r="249" spans="1:16" ht="25.5">
      <c r="A249" s="26" t="s">
        <v>59</v>
      </c>
      <c s="31" t="s">
        <v>198</v>
      </c>
      <c s="31" t="s">
        <v>338</v>
      </c>
      <c s="26" t="s">
        <v>62</v>
      </c>
      <c s="32" t="s">
        <v>339</v>
      </c>
      <c s="33" t="s">
        <v>81</v>
      </c>
      <c s="34">
        <v>1</v>
      </c>
      <c s="35">
        <v>0</v>
      </c>
      <c s="35">
        <f>ROUND(ROUND(H249,2)*ROUND(G249,3),2)</f>
      </c>
      <c r="O249">
        <f>(I249*21)/100</f>
      </c>
      <c t="s">
        <v>33</v>
      </c>
    </row>
    <row r="250" spans="1:5" ht="12.75">
      <c r="A250" s="36" t="s">
        <v>65</v>
      </c>
      <c r="E250" s="37" t="s">
        <v>62</v>
      </c>
    </row>
    <row r="251" spans="1:5" ht="12.75">
      <c r="A251" s="38" t="s">
        <v>66</v>
      </c>
      <c r="E251" s="39" t="s">
        <v>3476</v>
      </c>
    </row>
    <row r="252" spans="1:5" ht="38.25">
      <c r="A252" t="s">
        <v>67</v>
      </c>
      <c r="E252" s="37" t="s">
        <v>925</v>
      </c>
    </row>
    <row r="253" spans="1:16" ht="12.75">
      <c r="A253" s="26" t="s">
        <v>59</v>
      </c>
      <c s="31" t="s">
        <v>329</v>
      </c>
      <c s="31" t="s">
        <v>1111</v>
      </c>
      <c s="26" t="s">
        <v>62</v>
      </c>
      <c s="32" t="s">
        <v>1112</v>
      </c>
      <c s="33" t="s">
        <v>81</v>
      </c>
      <c s="34">
        <v>30</v>
      </c>
      <c s="35">
        <v>0</v>
      </c>
      <c s="35">
        <f>ROUND(ROUND(H253,2)*ROUND(G253,3),2)</f>
      </c>
      <c r="O253">
        <f>(I253*21)/100</f>
      </c>
      <c t="s">
        <v>33</v>
      </c>
    </row>
    <row r="254" spans="1:5" ht="12.75">
      <c r="A254" s="36" t="s">
        <v>65</v>
      </c>
      <c r="E254" s="37" t="s">
        <v>62</v>
      </c>
    </row>
    <row r="255" spans="1:5" ht="12.75">
      <c r="A255" s="38" t="s">
        <v>66</v>
      </c>
      <c r="E255" s="39" t="s">
        <v>3476</v>
      </c>
    </row>
    <row r="256" spans="1:5" ht="38.25">
      <c r="A256" t="s">
        <v>67</v>
      </c>
      <c r="E256" s="37" t="s">
        <v>1039</v>
      </c>
    </row>
    <row r="257" spans="1:16" ht="12.75">
      <c r="A257" s="26" t="s">
        <v>59</v>
      </c>
      <c s="31" t="s">
        <v>515</v>
      </c>
      <c s="31" t="s">
        <v>1229</v>
      </c>
      <c s="26" t="s">
        <v>62</v>
      </c>
      <c s="32" t="s">
        <v>1230</v>
      </c>
      <c s="33" t="s">
        <v>81</v>
      </c>
      <c s="34">
        <v>3</v>
      </c>
      <c s="35">
        <v>0</v>
      </c>
      <c s="35">
        <f>ROUND(ROUND(H257,2)*ROUND(G257,3),2)</f>
      </c>
      <c r="O257">
        <f>(I257*21)/100</f>
      </c>
      <c t="s">
        <v>33</v>
      </c>
    </row>
    <row r="258" spans="1:5" ht="12.75">
      <c r="A258" s="36" t="s">
        <v>65</v>
      </c>
      <c r="E258" s="37" t="s">
        <v>62</v>
      </c>
    </row>
    <row r="259" spans="1:5" ht="12.75">
      <c r="A259" s="38" t="s">
        <v>66</v>
      </c>
      <c r="E259" s="39" t="s">
        <v>3476</v>
      </c>
    </row>
    <row r="260" spans="1:5" ht="38.25">
      <c r="A260" t="s">
        <v>67</v>
      </c>
      <c r="E260" s="37" t="s">
        <v>1039</v>
      </c>
    </row>
    <row r="261" spans="1:16" ht="12.75">
      <c r="A261" s="26" t="s">
        <v>59</v>
      </c>
      <c s="31" t="s">
        <v>518</v>
      </c>
      <c s="31" t="s">
        <v>1231</v>
      </c>
      <c s="26" t="s">
        <v>62</v>
      </c>
      <c s="32" t="s">
        <v>1232</v>
      </c>
      <c s="33" t="s">
        <v>81</v>
      </c>
      <c s="34">
        <v>10</v>
      </c>
      <c s="35">
        <v>0</v>
      </c>
      <c s="35">
        <f>ROUND(ROUND(H261,2)*ROUND(G261,3),2)</f>
      </c>
      <c r="O261">
        <f>(I261*21)/100</f>
      </c>
      <c t="s">
        <v>33</v>
      </c>
    </row>
    <row r="262" spans="1:5" ht="12.75">
      <c r="A262" s="36" t="s">
        <v>65</v>
      </c>
      <c r="E262" s="37" t="s">
        <v>62</v>
      </c>
    </row>
    <row r="263" spans="1:5" ht="12.75">
      <c r="A263" s="38" t="s">
        <v>66</v>
      </c>
      <c r="E263" s="39" t="s">
        <v>3476</v>
      </c>
    </row>
    <row r="264" spans="1:5" ht="38.25">
      <c r="A264" t="s">
        <v>67</v>
      </c>
      <c r="E264" s="37" t="s">
        <v>1039</v>
      </c>
    </row>
    <row r="265" spans="1:16" ht="12.75">
      <c r="A265" s="26" t="s">
        <v>59</v>
      </c>
      <c s="31" t="s">
        <v>521</v>
      </c>
      <c s="31" t="s">
        <v>1113</v>
      </c>
      <c s="26" t="s">
        <v>62</v>
      </c>
      <c s="32" t="s">
        <v>1114</v>
      </c>
      <c s="33" t="s">
        <v>81</v>
      </c>
      <c s="34">
        <v>48</v>
      </c>
      <c s="35">
        <v>0</v>
      </c>
      <c s="35">
        <f>ROUND(ROUND(H265,2)*ROUND(G265,3),2)</f>
      </c>
      <c r="O265">
        <f>(I265*21)/100</f>
      </c>
      <c t="s">
        <v>33</v>
      </c>
    </row>
    <row r="266" spans="1:5" ht="12.75">
      <c r="A266" s="36" t="s">
        <v>65</v>
      </c>
      <c r="E266" s="37" t="s">
        <v>62</v>
      </c>
    </row>
    <row r="267" spans="1:5" ht="12.75">
      <c r="A267" s="38" t="s">
        <v>66</v>
      </c>
      <c r="E267" s="39" t="s">
        <v>3476</v>
      </c>
    </row>
    <row r="268" spans="1:5" ht="38.25">
      <c r="A268" t="s">
        <v>67</v>
      </c>
      <c r="E268" s="37" t="s">
        <v>1039</v>
      </c>
    </row>
    <row r="269" spans="1:16" ht="12.75">
      <c r="A269" s="26" t="s">
        <v>59</v>
      </c>
      <c s="31" t="s">
        <v>522</v>
      </c>
      <c s="31" t="s">
        <v>784</v>
      </c>
      <c s="26" t="s">
        <v>62</v>
      </c>
      <c s="32" t="s">
        <v>785</v>
      </c>
      <c s="33" t="s">
        <v>204</v>
      </c>
      <c s="34">
        <v>64</v>
      </c>
      <c s="35">
        <v>0</v>
      </c>
      <c s="35">
        <f>ROUND(ROUND(H269,2)*ROUND(G269,3),2)</f>
      </c>
      <c r="O269">
        <f>(I269*21)/100</f>
      </c>
      <c t="s">
        <v>33</v>
      </c>
    </row>
    <row r="270" spans="1:5" ht="12.75">
      <c r="A270" s="36" t="s">
        <v>65</v>
      </c>
      <c r="E270" s="37" t="s">
        <v>62</v>
      </c>
    </row>
    <row r="271" spans="1:5" ht="12.75">
      <c r="A271" s="38" t="s">
        <v>66</v>
      </c>
      <c r="E271" s="39" t="s">
        <v>946</v>
      </c>
    </row>
    <row r="272" spans="1:5" ht="38.25">
      <c r="A272" t="s">
        <v>67</v>
      </c>
      <c r="E272" s="37" t="s">
        <v>929</v>
      </c>
    </row>
    <row r="273" spans="1:16" ht="12.75">
      <c r="A273" s="26" t="s">
        <v>59</v>
      </c>
      <c s="31" t="s">
        <v>523</v>
      </c>
      <c s="31" t="s">
        <v>791</v>
      </c>
      <c s="26" t="s">
        <v>62</v>
      </c>
      <c s="32" t="s">
        <v>792</v>
      </c>
      <c s="33" t="s">
        <v>204</v>
      </c>
      <c s="34">
        <v>24</v>
      </c>
      <c s="35">
        <v>0</v>
      </c>
      <c s="35">
        <f>ROUND(ROUND(H273,2)*ROUND(G273,3),2)</f>
      </c>
      <c r="O273">
        <f>(I273*21)/100</f>
      </c>
      <c t="s">
        <v>33</v>
      </c>
    </row>
    <row r="274" spans="1:5" ht="12.75">
      <c r="A274" s="36" t="s">
        <v>65</v>
      </c>
      <c r="E274" s="37" t="s">
        <v>62</v>
      </c>
    </row>
    <row r="275" spans="1:5" ht="12.75">
      <c r="A275" s="38" t="s">
        <v>66</v>
      </c>
      <c r="E275" s="39" t="s">
        <v>946</v>
      </c>
    </row>
    <row r="276" spans="1:5" ht="38.25">
      <c r="A276" t="s">
        <v>67</v>
      </c>
      <c r="E276" s="37" t="s">
        <v>930</v>
      </c>
    </row>
    <row r="277" spans="1:16" ht="12.75">
      <c r="A277" s="26" t="s">
        <v>59</v>
      </c>
      <c s="31" t="s">
        <v>526</v>
      </c>
      <c s="31" t="s">
        <v>441</v>
      </c>
      <c s="26" t="s">
        <v>62</v>
      </c>
      <c s="32" t="s">
        <v>442</v>
      </c>
      <c s="33" t="s">
        <v>204</v>
      </c>
      <c s="34">
        <v>16</v>
      </c>
      <c s="35">
        <v>0</v>
      </c>
      <c s="35">
        <f>ROUND(ROUND(H277,2)*ROUND(G277,3),2)</f>
      </c>
      <c r="O277">
        <f>(I277*21)/100</f>
      </c>
      <c t="s">
        <v>33</v>
      </c>
    </row>
    <row r="278" spans="1:5" ht="12.75">
      <c r="A278" s="36" t="s">
        <v>65</v>
      </c>
      <c r="E278" s="37" t="s">
        <v>62</v>
      </c>
    </row>
    <row r="279" spans="1:5" ht="12.75">
      <c r="A279" s="38" t="s">
        <v>66</v>
      </c>
      <c r="E279" s="39" t="s">
        <v>946</v>
      </c>
    </row>
    <row r="280" spans="1:5" ht="38.25">
      <c r="A280" t="s">
        <v>67</v>
      </c>
      <c r="E280" s="37" t="s">
        <v>931</v>
      </c>
    </row>
    <row r="281" spans="1:16" ht="12.75">
      <c r="A281" s="26" t="s">
        <v>59</v>
      </c>
      <c s="31" t="s">
        <v>501</v>
      </c>
      <c s="31" t="s">
        <v>2310</v>
      </c>
      <c s="26" t="s">
        <v>62</v>
      </c>
      <c s="32" t="s">
        <v>2311</v>
      </c>
      <c s="33" t="s">
        <v>204</v>
      </c>
      <c s="34">
        <v>16</v>
      </c>
      <c s="35">
        <v>0</v>
      </c>
      <c s="35">
        <f>ROUND(ROUND(H281,2)*ROUND(G281,3),2)</f>
      </c>
      <c r="O281">
        <f>(I281*21)/100</f>
      </c>
      <c t="s">
        <v>33</v>
      </c>
    </row>
    <row r="282" spans="1:5" ht="12.75">
      <c r="A282" s="36" t="s">
        <v>65</v>
      </c>
      <c r="E282" s="37" t="s">
        <v>62</v>
      </c>
    </row>
    <row r="283" spans="1:5" ht="12.75">
      <c r="A283" s="38" t="s">
        <v>66</v>
      </c>
      <c r="E283" s="39" t="s">
        <v>946</v>
      </c>
    </row>
    <row r="284" spans="1:5" ht="38.25">
      <c r="A284" t="s">
        <v>67</v>
      </c>
      <c r="E284" s="37" t="s">
        <v>2312</v>
      </c>
    </row>
    <row r="285" spans="1:16" ht="12.75">
      <c r="A285" s="26" t="s">
        <v>59</v>
      </c>
      <c s="31" t="s">
        <v>531</v>
      </c>
      <c s="31" t="s">
        <v>795</v>
      </c>
      <c s="26" t="s">
        <v>62</v>
      </c>
      <c s="32" t="s">
        <v>796</v>
      </c>
      <c s="33" t="s">
        <v>204</v>
      </c>
      <c s="34">
        <v>16</v>
      </c>
      <c s="35">
        <v>0</v>
      </c>
      <c s="35">
        <f>ROUND(ROUND(H285,2)*ROUND(G285,3),2)</f>
      </c>
      <c r="O285">
        <f>(I285*21)/100</f>
      </c>
      <c t="s">
        <v>33</v>
      </c>
    </row>
    <row r="286" spans="1:5" ht="12.75">
      <c r="A286" s="36" t="s">
        <v>65</v>
      </c>
      <c r="E286" s="37" t="s">
        <v>62</v>
      </c>
    </row>
    <row r="287" spans="1:5" ht="12.75">
      <c r="A287" s="38" t="s">
        <v>66</v>
      </c>
      <c r="E287" s="39" t="s">
        <v>946</v>
      </c>
    </row>
    <row r="288" spans="1:5" ht="38.25">
      <c r="A288" t="s">
        <v>67</v>
      </c>
      <c r="E288" s="37" t="s">
        <v>1233</v>
      </c>
    </row>
    <row r="289" spans="1:16" ht="12.75">
      <c r="A289" s="26" t="s">
        <v>59</v>
      </c>
      <c s="31" t="s">
        <v>534</v>
      </c>
      <c s="31" t="s">
        <v>3670</v>
      </c>
      <c s="26" t="s">
        <v>62</v>
      </c>
      <c s="32" t="s">
        <v>3671</v>
      </c>
      <c s="33" t="s">
        <v>204</v>
      </c>
      <c s="34">
        <v>48</v>
      </c>
      <c s="35">
        <v>0</v>
      </c>
      <c s="35">
        <f>ROUND(ROUND(H289,2)*ROUND(G289,3),2)</f>
      </c>
      <c r="O289">
        <f>(I289*21)/100</f>
      </c>
      <c t="s">
        <v>33</v>
      </c>
    </row>
    <row r="290" spans="1:5" ht="12.75">
      <c r="A290" s="36" t="s">
        <v>65</v>
      </c>
      <c r="E290" s="37" t="s">
        <v>62</v>
      </c>
    </row>
    <row r="291" spans="1:5" ht="12.75">
      <c r="A291" s="38" t="s">
        <v>66</v>
      </c>
      <c r="E291" s="39" t="s">
        <v>946</v>
      </c>
    </row>
    <row r="292" spans="1:5" ht="38.25">
      <c r="A292" t="s">
        <v>67</v>
      </c>
      <c r="E292" s="37" t="s">
        <v>3609</v>
      </c>
    </row>
    <row r="293" spans="1:18" ht="12.75" customHeight="1">
      <c r="A293" s="6" t="s">
        <v>56</v>
      </c>
      <c s="6"/>
      <c s="41" t="s">
        <v>967</v>
      </c>
      <c s="6"/>
      <c s="29" t="s">
        <v>1675</v>
      </c>
      <c s="6"/>
      <c s="6"/>
      <c s="6"/>
      <c s="42">
        <f>0+Q293</f>
      </c>
      <c r="O293">
        <f>0+R293</f>
      </c>
      <c r="Q293">
        <f>0+I294+I298+I302+I306</f>
      </c>
      <c>
        <f>0+O294+O298+O302+O306</f>
      </c>
    </row>
    <row r="294" spans="1:16" ht="38.25">
      <c r="A294" s="26" t="s">
        <v>59</v>
      </c>
      <c s="31" t="s">
        <v>39</v>
      </c>
      <c s="31" t="s">
        <v>1358</v>
      </c>
      <c s="26" t="s">
        <v>62</v>
      </c>
      <c s="32" t="s">
        <v>2941</v>
      </c>
      <c s="33" t="s">
        <v>971</v>
      </c>
      <c s="34">
        <v>58</v>
      </c>
      <c s="35">
        <v>0</v>
      </c>
      <c s="35">
        <f>ROUND(ROUND(H294,2)*ROUND(G294,3),2)</f>
      </c>
      <c r="O294">
        <f>(I294*21)/100</f>
      </c>
      <c t="s">
        <v>33</v>
      </c>
    </row>
    <row r="295" spans="1:5" ht="12.75">
      <c r="A295" s="36" t="s">
        <v>65</v>
      </c>
      <c r="E295" s="37" t="s">
        <v>62</v>
      </c>
    </row>
    <row r="296" spans="1:5" ht="12.75">
      <c r="A296" s="38" t="s">
        <v>66</v>
      </c>
      <c r="E296" s="39" t="s">
        <v>3476</v>
      </c>
    </row>
    <row r="297" spans="1:5" ht="102">
      <c r="A297" t="s">
        <v>67</v>
      </c>
      <c r="E297" s="37" t="s">
        <v>972</v>
      </c>
    </row>
    <row r="298" spans="1:16" ht="38.25">
      <c r="A298" s="26" t="s">
        <v>59</v>
      </c>
      <c s="31" t="s">
        <v>33</v>
      </c>
      <c s="31" t="s">
        <v>969</v>
      </c>
      <c s="26" t="s">
        <v>62</v>
      </c>
      <c s="32" t="s">
        <v>970</v>
      </c>
      <c s="33" t="s">
        <v>971</v>
      </c>
      <c s="34">
        <v>0.04</v>
      </c>
      <c s="35">
        <v>0</v>
      </c>
      <c s="35">
        <f>ROUND(ROUND(H298,2)*ROUND(G298,3),2)</f>
      </c>
      <c r="O298">
        <f>(I298*21)/100</f>
      </c>
      <c t="s">
        <v>33</v>
      </c>
    </row>
    <row r="299" spans="1:5" ht="12.75">
      <c r="A299" s="36" t="s">
        <v>65</v>
      </c>
      <c r="E299" s="37" t="s">
        <v>62</v>
      </c>
    </row>
    <row r="300" spans="1:5" ht="12.75">
      <c r="A300" s="38" t="s">
        <v>66</v>
      </c>
      <c r="E300" s="39" t="s">
        <v>3476</v>
      </c>
    </row>
    <row r="301" spans="1:5" ht="102">
      <c r="A301" t="s">
        <v>67</v>
      </c>
      <c r="E301" s="37" t="s">
        <v>972</v>
      </c>
    </row>
    <row r="302" spans="1:16" ht="38.25">
      <c r="A302" s="26" t="s">
        <v>59</v>
      </c>
      <c s="31" t="s">
        <v>32</v>
      </c>
      <c s="31" t="s">
        <v>1264</v>
      </c>
      <c s="26" t="s">
        <v>62</v>
      </c>
      <c s="32" t="s">
        <v>1265</v>
      </c>
      <c s="33" t="s">
        <v>971</v>
      </c>
      <c s="34">
        <v>1.5</v>
      </c>
      <c s="35">
        <v>0</v>
      </c>
      <c s="35">
        <f>ROUND(ROUND(H302,2)*ROUND(G302,3),2)</f>
      </c>
      <c r="O302">
        <f>(I302*21)/100</f>
      </c>
      <c t="s">
        <v>33</v>
      </c>
    </row>
    <row r="303" spans="1:5" ht="25.5">
      <c r="A303" s="36" t="s">
        <v>65</v>
      </c>
      <c r="E303" s="37" t="s">
        <v>1266</v>
      </c>
    </row>
    <row r="304" spans="1:5" ht="12.75">
      <c r="A304" s="38" t="s">
        <v>66</v>
      </c>
      <c r="E304" s="39" t="s">
        <v>3476</v>
      </c>
    </row>
    <row r="305" spans="1:5" ht="102">
      <c r="A305" t="s">
        <v>67</v>
      </c>
      <c r="E305" s="37" t="s">
        <v>972</v>
      </c>
    </row>
    <row r="306" spans="1:16" ht="25.5">
      <c r="A306" s="26" t="s">
        <v>59</v>
      </c>
      <c s="31" t="s">
        <v>43</v>
      </c>
      <c s="31" t="s">
        <v>973</v>
      </c>
      <c s="26" t="s">
        <v>62</v>
      </c>
      <c s="32" t="s">
        <v>974</v>
      </c>
      <c s="33" t="s">
        <v>971</v>
      </c>
      <c s="34">
        <v>1.66</v>
      </c>
      <c s="35">
        <v>0</v>
      </c>
      <c s="35">
        <f>ROUND(ROUND(H306,2)*ROUND(G306,3),2)</f>
      </c>
      <c r="O306">
        <f>(I306*21)/100</f>
      </c>
      <c t="s">
        <v>33</v>
      </c>
    </row>
    <row r="307" spans="1:5" ht="12.75">
      <c r="A307" s="36" t="s">
        <v>65</v>
      </c>
      <c r="E307" s="37" t="s">
        <v>62</v>
      </c>
    </row>
    <row r="308" spans="1:5" ht="12.75">
      <c r="A308" s="38" t="s">
        <v>66</v>
      </c>
      <c r="E308" s="39" t="s">
        <v>3476</v>
      </c>
    </row>
    <row r="309" spans="1:5" ht="102">
      <c r="A309" t="s">
        <v>67</v>
      </c>
      <c r="E309" s="37" t="s">
        <v>972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340"/>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0+O12+O45+O54+O63+O72+O129+O170+O179+O232+O261+O270+O327+O336</f>
      </c>
      <c t="s">
        <v>32</v>
      </c>
    </row>
    <row r="3" spans="1:16" ht="15" customHeight="1">
      <c r="A3" t="s">
        <v>12</v>
      </c>
      <c s="12" t="s">
        <v>14</v>
      </c>
      <c s="13" t="s">
        <v>15</v>
      </c>
      <c s="1"/>
      <c s="14" t="s">
        <v>16</v>
      </c>
      <c s="1"/>
      <c s="9"/>
      <c s="8" t="s">
        <v>3674</v>
      </c>
      <c s="43">
        <f>0+I12+I45+I54+I63+I72+I129+I170+I179+I232+I261+I270+I327+I336</f>
      </c>
      <c r="O3" t="s">
        <v>29</v>
      </c>
      <c t="s">
        <v>33</v>
      </c>
    </row>
    <row r="4" spans="1:16" ht="15" customHeight="1">
      <c r="A4" t="s">
        <v>17</v>
      </c>
      <c s="12" t="s">
        <v>18</v>
      </c>
      <c s="13" t="s">
        <v>1315</v>
      </c>
      <c s="1"/>
      <c s="14" t="s">
        <v>1316</v>
      </c>
      <c s="1"/>
      <c s="1"/>
      <c s="11"/>
      <c s="11"/>
      <c r="O4" t="s">
        <v>30</v>
      </c>
      <c t="s">
        <v>33</v>
      </c>
    </row>
    <row r="5" spans="1:16" ht="12.75" customHeight="1">
      <c r="A5" t="s">
        <v>21</v>
      </c>
      <c s="12" t="s">
        <v>18</v>
      </c>
      <c s="13" t="s">
        <v>3320</v>
      </c>
      <c s="1"/>
      <c s="14" t="s">
        <v>3321</v>
      </c>
      <c s="1"/>
      <c s="1"/>
      <c s="1"/>
      <c s="1"/>
      <c r="O5" t="s">
        <v>31</v>
      </c>
      <c t="s">
        <v>33</v>
      </c>
    </row>
    <row r="6" spans="1:9" ht="12.75" customHeight="1">
      <c r="A6" t="s">
        <v>24</v>
      </c>
      <c s="12" t="s">
        <v>18</v>
      </c>
      <c s="13" t="s">
        <v>3466</v>
      </c>
      <c s="1"/>
      <c s="14" t="s">
        <v>3467</v>
      </c>
      <c s="1"/>
      <c s="1"/>
      <c s="1"/>
      <c s="1"/>
    </row>
    <row r="7" spans="1:9" ht="12.75" customHeight="1">
      <c r="A7" t="s">
        <v>27</v>
      </c>
      <c s="12" t="s">
        <v>18</v>
      </c>
      <c s="13" t="s">
        <v>3672</v>
      </c>
      <c s="1"/>
      <c s="14" t="s">
        <v>3673</v>
      </c>
      <c s="1"/>
      <c s="1"/>
      <c s="1"/>
      <c s="1"/>
    </row>
    <row r="8" spans="1:9" ht="12.75" customHeight="1">
      <c r="A8" t="s">
        <v>322</v>
      </c>
      <c s="16" t="s">
        <v>28</v>
      </c>
      <c s="17" t="s">
        <v>3674</v>
      </c>
      <c s="6"/>
      <c s="18" t="s">
        <v>3675</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3678</v>
      </c>
      <c s="27"/>
      <c s="29" t="s">
        <v>3679</v>
      </c>
      <c s="27"/>
      <c s="27"/>
      <c s="27"/>
      <c s="30">
        <f>0+Q12</f>
      </c>
      <c r="O12">
        <f>0+R12</f>
      </c>
      <c r="Q12">
        <f>0+I13+I17+I21+I25+I29+I33+I37+I41</f>
      </c>
      <c>
        <f>0+O13+O17+O21+O25+O29+O33+O37+O41</f>
      </c>
    </row>
    <row r="13" spans="1:16" ht="12.75">
      <c r="A13" s="26" t="s">
        <v>59</v>
      </c>
      <c s="31" t="s">
        <v>201</v>
      </c>
      <c s="31" t="s">
        <v>3680</v>
      </c>
      <c s="26" t="s">
        <v>62</v>
      </c>
      <c s="32" t="s">
        <v>3681</v>
      </c>
      <c s="33" t="s">
        <v>3682</v>
      </c>
      <c s="34">
        <v>1</v>
      </c>
      <c s="35">
        <v>0</v>
      </c>
      <c s="35">
        <f>ROUND(ROUND(H13,2)*ROUND(G13,3),2)</f>
      </c>
      <c r="O13">
        <f>(I13*21)/100</f>
      </c>
      <c t="s">
        <v>33</v>
      </c>
    </row>
    <row r="14" spans="1:5" ht="12.75">
      <c r="A14" s="36" t="s">
        <v>65</v>
      </c>
      <c r="E14" s="37" t="s">
        <v>3681</v>
      </c>
    </row>
    <row r="15" spans="1:5" ht="25.5">
      <c r="A15" s="38" t="s">
        <v>66</v>
      </c>
      <c r="E15" s="39" t="s">
        <v>3683</v>
      </c>
    </row>
    <row r="16" spans="1:5" ht="12.75">
      <c r="A16" t="s">
        <v>67</v>
      </c>
      <c r="E16" s="37" t="s">
        <v>62</v>
      </c>
    </row>
    <row r="17" spans="1:16" ht="12.75">
      <c r="A17" s="26" t="s">
        <v>59</v>
      </c>
      <c s="31" t="s">
        <v>226</v>
      </c>
      <c s="31" t="s">
        <v>3684</v>
      </c>
      <c s="26" t="s">
        <v>62</v>
      </c>
      <c s="32" t="s">
        <v>3685</v>
      </c>
      <c s="33" t="s">
        <v>3682</v>
      </c>
      <c s="34">
        <v>1</v>
      </c>
      <c s="35">
        <v>0</v>
      </c>
      <c s="35">
        <f>ROUND(ROUND(H17,2)*ROUND(G17,3),2)</f>
      </c>
      <c r="O17">
        <f>(I17*21)/100</f>
      </c>
      <c t="s">
        <v>33</v>
      </c>
    </row>
    <row r="18" spans="1:5" ht="12.75">
      <c r="A18" s="36" t="s">
        <v>65</v>
      </c>
      <c r="E18" s="37" t="s">
        <v>3685</v>
      </c>
    </row>
    <row r="19" spans="1:5" ht="25.5">
      <c r="A19" s="38" t="s">
        <v>66</v>
      </c>
      <c r="E19" s="39" t="s">
        <v>3683</v>
      </c>
    </row>
    <row r="20" spans="1:5" ht="25.5">
      <c r="A20" t="s">
        <v>67</v>
      </c>
      <c r="E20" s="37" t="s">
        <v>2465</v>
      </c>
    </row>
    <row r="21" spans="1:16" ht="25.5">
      <c r="A21" s="26" t="s">
        <v>59</v>
      </c>
      <c s="31" t="s">
        <v>39</v>
      </c>
      <c s="31" t="s">
        <v>3686</v>
      </c>
      <c s="26" t="s">
        <v>62</v>
      </c>
      <c s="32" t="s">
        <v>3687</v>
      </c>
      <c s="33" t="s">
        <v>71</v>
      </c>
      <c s="34">
        <v>5400</v>
      </c>
      <c s="35">
        <v>0</v>
      </c>
      <c s="35">
        <f>ROUND(ROUND(H21,2)*ROUND(G21,3),2)</f>
      </c>
      <c r="O21">
        <f>(I21*21)/100</f>
      </c>
      <c t="s">
        <v>33</v>
      </c>
    </row>
    <row r="22" spans="1:5" ht="25.5">
      <c r="A22" s="36" t="s">
        <v>65</v>
      </c>
      <c r="E22" s="37" t="s">
        <v>3687</v>
      </c>
    </row>
    <row r="23" spans="1:5" ht="25.5">
      <c r="A23" s="38" t="s">
        <v>66</v>
      </c>
      <c r="E23" s="39" t="s">
        <v>3683</v>
      </c>
    </row>
    <row r="24" spans="1:5" ht="25.5">
      <c r="A24" t="s">
        <v>67</v>
      </c>
      <c r="E24" s="37" t="s">
        <v>2465</v>
      </c>
    </row>
    <row r="25" spans="1:16" ht="12.75">
      <c r="A25" s="26" t="s">
        <v>59</v>
      </c>
      <c s="31" t="s">
        <v>33</v>
      </c>
      <c s="31" t="s">
        <v>3688</v>
      </c>
      <c s="26" t="s">
        <v>62</v>
      </c>
      <c s="32" t="s">
        <v>3689</v>
      </c>
      <c s="33" t="s">
        <v>81</v>
      </c>
      <c s="34">
        <v>6</v>
      </c>
      <c s="35">
        <v>0</v>
      </c>
      <c s="35">
        <f>ROUND(ROUND(H25,2)*ROUND(G25,3),2)</f>
      </c>
      <c r="O25">
        <f>(I25*21)/100</f>
      </c>
      <c t="s">
        <v>33</v>
      </c>
    </row>
    <row r="26" spans="1:5" ht="12.75">
      <c r="A26" s="36" t="s">
        <v>65</v>
      </c>
      <c r="E26" s="37" t="s">
        <v>3689</v>
      </c>
    </row>
    <row r="27" spans="1:5" ht="25.5">
      <c r="A27" s="38" t="s">
        <v>66</v>
      </c>
      <c r="E27" s="39" t="s">
        <v>3683</v>
      </c>
    </row>
    <row r="28" spans="1:5" ht="25.5">
      <c r="A28" t="s">
        <v>67</v>
      </c>
      <c r="E28" s="37" t="s">
        <v>2465</v>
      </c>
    </row>
    <row r="29" spans="1:16" ht="12.75">
      <c r="A29" s="26" t="s">
        <v>59</v>
      </c>
      <c s="31" t="s">
        <v>32</v>
      </c>
      <c s="31" t="s">
        <v>3690</v>
      </c>
      <c s="26" t="s">
        <v>62</v>
      </c>
      <c s="32" t="s">
        <v>3691</v>
      </c>
      <c s="33" t="s">
        <v>81</v>
      </c>
      <c s="34">
        <v>6</v>
      </c>
      <c s="35">
        <v>0</v>
      </c>
      <c s="35">
        <f>ROUND(ROUND(H29,2)*ROUND(G29,3),2)</f>
      </c>
      <c r="O29">
        <f>(I29*21)/100</f>
      </c>
      <c t="s">
        <v>33</v>
      </c>
    </row>
    <row r="30" spans="1:5" ht="12.75">
      <c r="A30" s="36" t="s">
        <v>65</v>
      </c>
      <c r="E30" s="37" t="s">
        <v>3691</v>
      </c>
    </row>
    <row r="31" spans="1:5" ht="25.5">
      <c r="A31" s="38" t="s">
        <v>66</v>
      </c>
      <c r="E31" s="39" t="s">
        <v>3683</v>
      </c>
    </row>
    <row r="32" spans="1:5" ht="25.5">
      <c r="A32" t="s">
        <v>67</v>
      </c>
      <c r="E32" s="37" t="s">
        <v>2465</v>
      </c>
    </row>
    <row r="33" spans="1:16" ht="12.75">
      <c r="A33" s="26" t="s">
        <v>59</v>
      </c>
      <c s="31" t="s">
        <v>43</v>
      </c>
      <c s="31" t="s">
        <v>3692</v>
      </c>
      <c s="26" t="s">
        <v>62</v>
      </c>
      <c s="32" t="s">
        <v>3693</v>
      </c>
      <c s="33" t="s">
        <v>81</v>
      </c>
      <c s="34">
        <v>6</v>
      </c>
      <c s="35">
        <v>0</v>
      </c>
      <c s="35">
        <f>ROUND(ROUND(H33,2)*ROUND(G33,3),2)</f>
      </c>
      <c r="O33">
        <f>(I33*21)/100</f>
      </c>
      <c t="s">
        <v>33</v>
      </c>
    </row>
    <row r="34" spans="1:5" ht="12.75">
      <c r="A34" s="36" t="s">
        <v>65</v>
      </c>
      <c r="E34" s="37" t="s">
        <v>3693</v>
      </c>
    </row>
    <row r="35" spans="1:5" ht="25.5">
      <c r="A35" s="38" t="s">
        <v>66</v>
      </c>
      <c r="E35" s="39" t="s">
        <v>3683</v>
      </c>
    </row>
    <row r="36" spans="1:5" ht="25.5">
      <c r="A36" t="s">
        <v>67</v>
      </c>
      <c r="E36" s="37" t="s">
        <v>2465</v>
      </c>
    </row>
    <row r="37" spans="1:16" ht="12.75">
      <c r="A37" s="26" t="s">
        <v>59</v>
      </c>
      <c s="31" t="s">
        <v>45</v>
      </c>
      <c s="31" t="s">
        <v>3694</v>
      </c>
      <c s="26" t="s">
        <v>62</v>
      </c>
      <c s="32" t="s">
        <v>3695</v>
      </c>
      <c s="33" t="s">
        <v>81</v>
      </c>
      <c s="34">
        <v>2</v>
      </c>
      <c s="35">
        <v>0</v>
      </c>
      <c s="35">
        <f>ROUND(ROUND(H37,2)*ROUND(G37,3),2)</f>
      </c>
      <c r="O37">
        <f>(I37*21)/100</f>
      </c>
      <c t="s">
        <v>33</v>
      </c>
    </row>
    <row r="38" spans="1:5" ht="12.75">
      <c r="A38" s="36" t="s">
        <v>65</v>
      </c>
      <c r="E38" s="37" t="s">
        <v>3695</v>
      </c>
    </row>
    <row r="39" spans="1:5" ht="25.5">
      <c r="A39" s="38" t="s">
        <v>66</v>
      </c>
      <c r="E39" s="39" t="s">
        <v>3683</v>
      </c>
    </row>
    <row r="40" spans="1:5" ht="25.5">
      <c r="A40" t="s">
        <v>67</v>
      </c>
      <c r="E40" s="37" t="s">
        <v>2465</v>
      </c>
    </row>
    <row r="41" spans="1:16" ht="12.75">
      <c r="A41" s="26" t="s">
        <v>59</v>
      </c>
      <c s="31" t="s">
        <v>47</v>
      </c>
      <c s="31" t="s">
        <v>3696</v>
      </c>
      <c s="26" t="s">
        <v>62</v>
      </c>
      <c s="32" t="s">
        <v>3697</v>
      </c>
      <c s="33" t="s">
        <v>81</v>
      </c>
      <c s="34">
        <v>4</v>
      </c>
      <c s="35">
        <v>0</v>
      </c>
      <c s="35">
        <f>ROUND(ROUND(H41,2)*ROUND(G41,3),2)</f>
      </c>
      <c r="O41">
        <f>(I41*21)/100</f>
      </c>
      <c t="s">
        <v>33</v>
      </c>
    </row>
    <row r="42" spans="1:5" ht="12.75">
      <c r="A42" s="36" t="s">
        <v>65</v>
      </c>
      <c r="E42" s="37" t="s">
        <v>3697</v>
      </c>
    </row>
    <row r="43" spans="1:5" ht="25.5">
      <c r="A43" s="38" t="s">
        <v>66</v>
      </c>
      <c r="E43" s="39" t="s">
        <v>3683</v>
      </c>
    </row>
    <row r="44" spans="1:5" ht="25.5">
      <c r="A44" t="s">
        <v>67</v>
      </c>
      <c r="E44" s="37" t="s">
        <v>2465</v>
      </c>
    </row>
    <row r="45" spans="1:18" ht="12.75" customHeight="1">
      <c r="A45" s="6" t="s">
        <v>56</v>
      </c>
      <c s="6"/>
      <c s="41" t="s">
        <v>3698</v>
      </c>
      <c s="6"/>
      <c s="29" t="s">
        <v>3699</v>
      </c>
      <c s="6"/>
      <c s="6"/>
      <c s="6"/>
      <c s="42">
        <f>0+Q45</f>
      </c>
      <c r="O45">
        <f>0+R45</f>
      </c>
      <c r="Q45">
        <f>0+I46+I50</f>
      </c>
      <c>
        <f>0+O46+O50</f>
      </c>
    </row>
    <row r="46" spans="1:16" ht="12.75">
      <c r="A46" s="26" t="s">
        <v>59</v>
      </c>
      <c s="31" t="s">
        <v>495</v>
      </c>
      <c s="31" t="s">
        <v>3700</v>
      </c>
      <c s="26" t="s">
        <v>62</v>
      </c>
      <c s="32" t="s">
        <v>3701</v>
      </c>
      <c s="33" t="s">
        <v>204</v>
      </c>
      <c s="34">
        <v>32</v>
      </c>
      <c s="35">
        <v>0</v>
      </c>
      <c s="35">
        <f>ROUND(ROUND(H46,2)*ROUND(G46,3),2)</f>
      </c>
      <c r="O46">
        <f>(I46*21)/100</f>
      </c>
      <c t="s">
        <v>33</v>
      </c>
    </row>
    <row r="47" spans="1:5" ht="12.75">
      <c r="A47" s="36" t="s">
        <v>65</v>
      </c>
      <c r="E47" s="37" t="s">
        <v>3701</v>
      </c>
    </row>
    <row r="48" spans="1:5" ht="25.5">
      <c r="A48" s="38" t="s">
        <v>66</v>
      </c>
      <c r="E48" s="39" t="s">
        <v>3683</v>
      </c>
    </row>
    <row r="49" spans="1:5" ht="25.5">
      <c r="A49" t="s">
        <v>67</v>
      </c>
      <c r="E49" s="37" t="s">
        <v>2465</v>
      </c>
    </row>
    <row r="50" spans="1:16" ht="12.75">
      <c r="A50" s="26" t="s">
        <v>59</v>
      </c>
      <c s="31" t="s">
        <v>57</v>
      </c>
      <c s="31" t="s">
        <v>3702</v>
      </c>
      <c s="26" t="s">
        <v>62</v>
      </c>
      <c s="32" t="s">
        <v>3703</v>
      </c>
      <c s="33" t="s">
        <v>204</v>
      </c>
      <c s="34">
        <v>32</v>
      </c>
      <c s="35">
        <v>0</v>
      </c>
      <c s="35">
        <f>ROUND(ROUND(H50,2)*ROUND(G50,3),2)</f>
      </c>
      <c r="O50">
        <f>(I50*21)/100</f>
      </c>
      <c t="s">
        <v>33</v>
      </c>
    </row>
    <row r="51" spans="1:5" ht="12.75">
      <c r="A51" s="36" t="s">
        <v>65</v>
      </c>
      <c r="E51" s="37" t="s">
        <v>3703</v>
      </c>
    </row>
    <row r="52" spans="1:5" ht="25.5">
      <c r="A52" s="38" t="s">
        <v>66</v>
      </c>
      <c r="E52" s="39" t="s">
        <v>3683</v>
      </c>
    </row>
    <row r="53" spans="1:5" ht="25.5">
      <c r="A53" t="s">
        <v>67</v>
      </c>
      <c r="E53" s="37" t="s">
        <v>2465</v>
      </c>
    </row>
    <row r="54" spans="1:18" ht="12.75" customHeight="1">
      <c r="A54" s="6" t="s">
        <v>56</v>
      </c>
      <c s="6"/>
      <c s="41" t="s">
        <v>3704</v>
      </c>
      <c s="6"/>
      <c s="29" t="s">
        <v>3705</v>
      </c>
      <c s="6"/>
      <c s="6"/>
      <c s="6"/>
      <c s="42">
        <f>0+Q54</f>
      </c>
      <c r="O54">
        <f>0+R54</f>
      </c>
      <c r="Q54">
        <f>0+I55+I59</f>
      </c>
      <c>
        <f>0+O55+O59</f>
      </c>
    </row>
    <row r="55" spans="1:16" ht="12.75">
      <c r="A55" s="26" t="s">
        <v>59</v>
      </c>
      <c s="31" t="s">
        <v>614</v>
      </c>
      <c s="31" t="s">
        <v>3706</v>
      </c>
      <c s="26" t="s">
        <v>62</v>
      </c>
      <c s="32" t="s">
        <v>3701</v>
      </c>
      <c s="33" t="s">
        <v>204</v>
      </c>
      <c s="34">
        <v>100</v>
      </c>
      <c s="35">
        <v>0</v>
      </c>
      <c s="35">
        <f>ROUND(ROUND(H55,2)*ROUND(G55,3),2)</f>
      </c>
      <c r="O55">
        <f>(I55*21)/100</f>
      </c>
      <c t="s">
        <v>33</v>
      </c>
    </row>
    <row r="56" spans="1:5" ht="12.75">
      <c r="A56" s="36" t="s">
        <v>65</v>
      </c>
      <c r="E56" s="37" t="s">
        <v>3701</v>
      </c>
    </row>
    <row r="57" spans="1:5" ht="25.5">
      <c r="A57" s="38" t="s">
        <v>66</v>
      </c>
      <c r="E57" s="39" t="s">
        <v>3683</v>
      </c>
    </row>
    <row r="58" spans="1:5" ht="25.5">
      <c r="A58" t="s">
        <v>67</v>
      </c>
      <c r="E58" s="37" t="s">
        <v>2465</v>
      </c>
    </row>
    <row r="59" spans="1:16" ht="12.75">
      <c r="A59" s="26" t="s">
        <v>59</v>
      </c>
      <c s="31" t="s">
        <v>500</v>
      </c>
      <c s="31" t="s">
        <v>3707</v>
      </c>
      <c s="26" t="s">
        <v>62</v>
      </c>
      <c s="32" t="s">
        <v>3703</v>
      </c>
      <c s="33" t="s">
        <v>204</v>
      </c>
      <c s="34">
        <v>32</v>
      </c>
      <c s="35">
        <v>0</v>
      </c>
      <c s="35">
        <f>ROUND(ROUND(H59,2)*ROUND(G59,3),2)</f>
      </c>
      <c r="O59">
        <f>(I59*21)/100</f>
      </c>
      <c t="s">
        <v>33</v>
      </c>
    </row>
    <row r="60" spans="1:5" ht="12.75">
      <c r="A60" s="36" t="s">
        <v>65</v>
      </c>
      <c r="E60" s="37" t="s">
        <v>3703</v>
      </c>
    </row>
    <row r="61" spans="1:5" ht="25.5">
      <c r="A61" s="38" t="s">
        <v>66</v>
      </c>
      <c r="E61" s="39" t="s">
        <v>3683</v>
      </c>
    </row>
    <row r="62" spans="1:5" ht="25.5">
      <c r="A62" t="s">
        <v>67</v>
      </c>
      <c r="E62" s="37" t="s">
        <v>2465</v>
      </c>
    </row>
    <row r="63" spans="1:18" ht="12.75" customHeight="1">
      <c r="A63" s="6" t="s">
        <v>56</v>
      </c>
      <c s="6"/>
      <c s="41" t="s">
        <v>3708</v>
      </c>
      <c s="6"/>
      <c s="29" t="s">
        <v>3709</v>
      </c>
      <c s="6"/>
      <c s="6"/>
      <c s="6"/>
      <c s="42">
        <f>0+Q63</f>
      </c>
      <c r="O63">
        <f>0+R63</f>
      </c>
      <c r="Q63">
        <f>0+I64+I68</f>
      </c>
      <c>
        <f>0+O64+O68</f>
      </c>
    </row>
    <row r="64" spans="1:16" ht="12.75">
      <c r="A64" s="26" t="s">
        <v>59</v>
      </c>
      <c s="31" t="s">
        <v>497</v>
      </c>
      <c s="31" t="s">
        <v>3710</v>
      </c>
      <c s="26" t="s">
        <v>62</v>
      </c>
      <c s="32" t="s">
        <v>3711</v>
      </c>
      <c s="33" t="s">
        <v>204</v>
      </c>
      <c s="34">
        <v>120</v>
      </c>
      <c s="35">
        <v>0</v>
      </c>
      <c s="35">
        <f>ROUND(ROUND(H64,2)*ROUND(G64,3),2)</f>
      </c>
      <c r="O64">
        <f>(I64*21)/100</f>
      </c>
      <c t="s">
        <v>33</v>
      </c>
    </row>
    <row r="65" spans="1:5" ht="12.75">
      <c r="A65" s="36" t="s">
        <v>65</v>
      </c>
      <c r="E65" s="37" t="s">
        <v>3711</v>
      </c>
    </row>
    <row r="66" spans="1:5" ht="25.5">
      <c r="A66" s="38" t="s">
        <v>66</v>
      </c>
      <c r="E66" s="39" t="s">
        <v>3683</v>
      </c>
    </row>
    <row r="67" spans="1:5" ht="25.5">
      <c r="A67" t="s">
        <v>67</v>
      </c>
      <c r="E67" s="37" t="s">
        <v>2465</v>
      </c>
    </row>
    <row r="68" spans="1:16" ht="12.75">
      <c r="A68" s="26" t="s">
        <v>59</v>
      </c>
      <c s="31" t="s">
        <v>496</v>
      </c>
      <c s="31" t="s">
        <v>3712</v>
      </c>
      <c s="26" t="s">
        <v>62</v>
      </c>
      <c s="32" t="s">
        <v>3713</v>
      </c>
      <c s="33" t="s">
        <v>204</v>
      </c>
      <c s="34">
        <v>120</v>
      </c>
      <c s="35">
        <v>0</v>
      </c>
      <c s="35">
        <f>ROUND(ROUND(H68,2)*ROUND(G68,3),2)</f>
      </c>
      <c r="O68">
        <f>(I68*21)/100</f>
      </c>
      <c t="s">
        <v>33</v>
      </c>
    </row>
    <row r="69" spans="1:5" ht="12.75">
      <c r="A69" s="36" t="s">
        <v>65</v>
      </c>
      <c r="E69" s="37" t="s">
        <v>3713</v>
      </c>
    </row>
    <row r="70" spans="1:5" ht="25.5">
      <c r="A70" s="38" t="s">
        <v>66</v>
      </c>
      <c r="E70" s="39" t="s">
        <v>3683</v>
      </c>
    </row>
    <row r="71" spans="1:5" ht="25.5">
      <c r="A71" t="s">
        <v>67</v>
      </c>
      <c r="E71" s="37" t="s">
        <v>2465</v>
      </c>
    </row>
    <row r="72" spans="1:18" ht="12.75" customHeight="1">
      <c r="A72" s="6" t="s">
        <v>56</v>
      </c>
      <c s="6"/>
      <c s="41" t="s">
        <v>3714</v>
      </c>
      <c s="6"/>
      <c s="29" t="s">
        <v>3715</v>
      </c>
      <c s="6"/>
      <c s="6"/>
      <c s="6"/>
      <c s="42">
        <f>0+Q72</f>
      </c>
      <c r="O72">
        <f>0+R72</f>
      </c>
      <c r="Q72">
        <f>0+I73+I77+I81+I85+I89+I93+I97+I101+I105+I109+I113+I117+I121+I125</f>
      </c>
      <c>
        <f>0+O73+O77+O81+O85+O89+O93+O97+O101+O105+O109+O113+O117+O121+O125</f>
      </c>
    </row>
    <row r="73" spans="1:16" ht="12.75">
      <c r="A73" s="26" t="s">
        <v>59</v>
      </c>
      <c s="31" t="s">
        <v>50</v>
      </c>
      <c s="31" t="s">
        <v>3716</v>
      </c>
      <c s="26" t="s">
        <v>62</v>
      </c>
      <c s="32" t="s">
        <v>3717</v>
      </c>
      <c s="33" t="s">
        <v>81</v>
      </c>
      <c s="34">
        <v>12</v>
      </c>
      <c s="35">
        <v>0</v>
      </c>
      <c s="35">
        <f>ROUND(ROUND(H73,2)*ROUND(G73,3),2)</f>
      </c>
      <c r="O73">
        <f>(I73*21)/100</f>
      </c>
      <c t="s">
        <v>33</v>
      </c>
    </row>
    <row r="74" spans="1:5" ht="12.75">
      <c r="A74" s="36" t="s">
        <v>65</v>
      </c>
      <c r="E74" s="37" t="s">
        <v>3717</v>
      </c>
    </row>
    <row r="75" spans="1:5" ht="25.5">
      <c r="A75" s="38" t="s">
        <v>66</v>
      </c>
      <c r="E75" s="39" t="s">
        <v>3683</v>
      </c>
    </row>
    <row r="76" spans="1:5" ht="12.75">
      <c r="A76" t="s">
        <v>67</v>
      </c>
      <c r="E76" s="37" t="s">
        <v>62</v>
      </c>
    </row>
    <row r="77" spans="1:16" ht="12.75">
      <c r="A77" s="26" t="s">
        <v>59</v>
      </c>
      <c s="31" t="s">
        <v>52</v>
      </c>
      <c s="31" t="s">
        <v>3718</v>
      </c>
      <c s="26" t="s">
        <v>62</v>
      </c>
      <c s="32" t="s">
        <v>3719</v>
      </c>
      <c s="33" t="s">
        <v>81</v>
      </c>
      <c s="34">
        <v>30</v>
      </c>
      <c s="35">
        <v>0</v>
      </c>
      <c s="35">
        <f>ROUND(ROUND(H77,2)*ROUND(G77,3),2)</f>
      </c>
      <c r="O77">
        <f>(I77*21)/100</f>
      </c>
      <c t="s">
        <v>33</v>
      </c>
    </row>
    <row r="78" spans="1:5" ht="12.75">
      <c r="A78" s="36" t="s">
        <v>65</v>
      </c>
      <c r="E78" s="37" t="s">
        <v>3719</v>
      </c>
    </row>
    <row r="79" spans="1:5" ht="25.5">
      <c r="A79" s="38" t="s">
        <v>66</v>
      </c>
      <c r="E79" s="39" t="s">
        <v>3683</v>
      </c>
    </row>
    <row r="80" spans="1:5" ht="12.75">
      <c r="A80" t="s">
        <v>67</v>
      </c>
      <c r="E80" s="37" t="s">
        <v>62</v>
      </c>
    </row>
    <row r="81" spans="1:16" ht="12.75">
      <c r="A81" s="26" t="s">
        <v>59</v>
      </c>
      <c s="31" t="s">
        <v>231</v>
      </c>
      <c s="31" t="s">
        <v>3720</v>
      </c>
      <c s="26" t="s">
        <v>62</v>
      </c>
      <c s="32" t="s">
        <v>3721</v>
      </c>
      <c s="33" t="s">
        <v>3682</v>
      </c>
      <c s="34">
        <v>80</v>
      </c>
      <c s="35">
        <v>0</v>
      </c>
      <c s="35">
        <f>ROUND(ROUND(H81,2)*ROUND(G81,3),2)</f>
      </c>
      <c r="O81">
        <f>(I81*21)/100</f>
      </c>
      <c t="s">
        <v>33</v>
      </c>
    </row>
    <row r="82" spans="1:5" ht="12.75">
      <c r="A82" s="36" t="s">
        <v>65</v>
      </c>
      <c r="E82" s="37" t="s">
        <v>3721</v>
      </c>
    </row>
    <row r="83" spans="1:5" ht="25.5">
      <c r="A83" s="38" t="s">
        <v>66</v>
      </c>
      <c r="E83" s="39" t="s">
        <v>3683</v>
      </c>
    </row>
    <row r="84" spans="1:5" ht="12.75">
      <c r="A84" t="s">
        <v>67</v>
      </c>
      <c r="E84" s="37" t="s">
        <v>62</v>
      </c>
    </row>
    <row r="85" spans="1:16" ht="12.75">
      <c r="A85" s="26" t="s">
        <v>59</v>
      </c>
      <c s="31" t="s">
        <v>234</v>
      </c>
      <c s="31" t="s">
        <v>3722</v>
      </c>
      <c s="26" t="s">
        <v>62</v>
      </c>
      <c s="32" t="s">
        <v>3723</v>
      </c>
      <c s="33" t="s">
        <v>998</v>
      </c>
      <c s="34">
        <v>18</v>
      </c>
      <c s="35">
        <v>0</v>
      </c>
      <c s="35">
        <f>ROUND(ROUND(H85,2)*ROUND(G85,3),2)</f>
      </c>
      <c r="O85">
        <f>(I85*21)/100</f>
      </c>
      <c t="s">
        <v>33</v>
      </c>
    </row>
    <row r="86" spans="1:5" ht="12.75">
      <c r="A86" s="36" t="s">
        <v>65</v>
      </c>
      <c r="E86" s="37" t="s">
        <v>3723</v>
      </c>
    </row>
    <row r="87" spans="1:5" ht="25.5">
      <c r="A87" s="38" t="s">
        <v>66</v>
      </c>
      <c r="E87" s="39" t="s">
        <v>3683</v>
      </c>
    </row>
    <row r="88" spans="1:5" ht="12.75">
      <c r="A88" t="s">
        <v>67</v>
      </c>
      <c r="E88" s="37" t="s">
        <v>62</v>
      </c>
    </row>
    <row r="89" spans="1:16" ht="12.75">
      <c r="A89" s="26" t="s">
        <v>59</v>
      </c>
      <c s="31" t="s">
        <v>237</v>
      </c>
      <c s="31" t="s">
        <v>3724</v>
      </c>
      <c s="26" t="s">
        <v>62</v>
      </c>
      <c s="32" t="s">
        <v>3725</v>
      </c>
      <c s="33" t="s">
        <v>998</v>
      </c>
      <c s="34">
        <v>200</v>
      </c>
      <c s="35">
        <v>0</v>
      </c>
      <c s="35">
        <f>ROUND(ROUND(H89,2)*ROUND(G89,3),2)</f>
      </c>
      <c r="O89">
        <f>(I89*21)/100</f>
      </c>
      <c t="s">
        <v>33</v>
      </c>
    </row>
    <row r="90" spans="1:5" ht="12.75">
      <c r="A90" s="36" t="s">
        <v>65</v>
      </c>
      <c r="E90" s="37" t="s">
        <v>3725</v>
      </c>
    </row>
    <row r="91" spans="1:5" ht="25.5">
      <c r="A91" s="38" t="s">
        <v>66</v>
      </c>
      <c r="E91" s="39" t="s">
        <v>3683</v>
      </c>
    </row>
    <row r="92" spans="1:5" ht="12.75">
      <c r="A92" t="s">
        <v>67</v>
      </c>
      <c r="E92" s="37" t="s">
        <v>62</v>
      </c>
    </row>
    <row r="93" spans="1:16" ht="12.75">
      <c r="A93" s="26" t="s">
        <v>59</v>
      </c>
      <c s="31" t="s">
        <v>240</v>
      </c>
      <c s="31" t="s">
        <v>3726</v>
      </c>
      <c s="26" t="s">
        <v>62</v>
      </c>
      <c s="32" t="s">
        <v>3727</v>
      </c>
      <c s="33" t="s">
        <v>81</v>
      </c>
      <c s="34">
        <v>60</v>
      </c>
      <c s="35">
        <v>0</v>
      </c>
      <c s="35">
        <f>ROUND(ROUND(H93,2)*ROUND(G93,3),2)</f>
      </c>
      <c r="O93">
        <f>(I93*21)/100</f>
      </c>
      <c t="s">
        <v>33</v>
      </c>
    </row>
    <row r="94" spans="1:5" ht="12.75">
      <c r="A94" s="36" t="s">
        <v>65</v>
      </c>
      <c r="E94" s="37" t="s">
        <v>3727</v>
      </c>
    </row>
    <row r="95" spans="1:5" ht="25.5">
      <c r="A95" s="38" t="s">
        <v>66</v>
      </c>
      <c r="E95" s="39" t="s">
        <v>3683</v>
      </c>
    </row>
    <row r="96" spans="1:5" ht="12.75">
      <c r="A96" t="s">
        <v>67</v>
      </c>
      <c r="E96" s="37" t="s">
        <v>62</v>
      </c>
    </row>
    <row r="97" spans="1:16" ht="12.75">
      <c r="A97" s="26" t="s">
        <v>59</v>
      </c>
      <c s="31" t="s">
        <v>243</v>
      </c>
      <c s="31" t="s">
        <v>3728</v>
      </c>
      <c s="26" t="s">
        <v>62</v>
      </c>
      <c s="32" t="s">
        <v>3729</v>
      </c>
      <c s="33" t="s">
        <v>81</v>
      </c>
      <c s="34">
        <v>1</v>
      </c>
      <c s="35">
        <v>0</v>
      </c>
      <c s="35">
        <f>ROUND(ROUND(H97,2)*ROUND(G97,3),2)</f>
      </c>
      <c r="O97">
        <f>(I97*21)/100</f>
      </c>
      <c t="s">
        <v>33</v>
      </c>
    </row>
    <row r="98" spans="1:5" ht="12.75">
      <c r="A98" s="36" t="s">
        <v>65</v>
      </c>
      <c r="E98" s="37" t="s">
        <v>3729</v>
      </c>
    </row>
    <row r="99" spans="1:5" ht="12.75">
      <c r="A99" s="38" t="s">
        <v>66</v>
      </c>
      <c r="E99" s="39" t="s">
        <v>62</v>
      </c>
    </row>
    <row r="100" spans="1:5" ht="12.75">
      <c r="A100" t="s">
        <v>67</v>
      </c>
      <c r="E100" s="37" t="s">
        <v>62</v>
      </c>
    </row>
    <row r="101" spans="1:16" ht="12.75">
      <c r="A101" s="26" t="s">
        <v>59</v>
      </c>
      <c s="31" t="s">
        <v>246</v>
      </c>
      <c s="31" t="s">
        <v>3730</v>
      </c>
      <c s="26" t="s">
        <v>62</v>
      </c>
      <c s="32" t="s">
        <v>3731</v>
      </c>
      <c s="33" t="s">
        <v>225</v>
      </c>
      <c s="34">
        <v>4</v>
      </c>
      <c s="35">
        <v>0</v>
      </c>
      <c s="35">
        <f>ROUND(ROUND(H101,2)*ROUND(G101,3),2)</f>
      </c>
      <c r="O101">
        <f>(I101*21)/100</f>
      </c>
      <c t="s">
        <v>33</v>
      </c>
    </row>
    <row r="102" spans="1:5" ht="12.75">
      <c r="A102" s="36" t="s">
        <v>65</v>
      </c>
      <c r="E102" s="37" t="s">
        <v>3731</v>
      </c>
    </row>
    <row r="103" spans="1:5" ht="12.75">
      <c r="A103" s="38" t="s">
        <v>66</v>
      </c>
      <c r="E103" s="39" t="s">
        <v>62</v>
      </c>
    </row>
    <row r="104" spans="1:5" ht="12.75">
      <c r="A104" t="s">
        <v>67</v>
      </c>
      <c r="E104" s="37" t="s">
        <v>62</v>
      </c>
    </row>
    <row r="105" spans="1:16" ht="12.75">
      <c r="A105" s="26" t="s">
        <v>59</v>
      </c>
      <c s="31" t="s">
        <v>60</v>
      </c>
      <c s="31" t="s">
        <v>3732</v>
      </c>
      <c s="26" t="s">
        <v>62</v>
      </c>
      <c s="32" t="s">
        <v>3733</v>
      </c>
      <c s="33" t="s">
        <v>81</v>
      </c>
      <c s="34">
        <v>6</v>
      </c>
      <c s="35">
        <v>0</v>
      </c>
      <c s="35">
        <f>ROUND(ROUND(H105,2)*ROUND(G105,3),2)</f>
      </c>
      <c r="O105">
        <f>(I105*21)/100</f>
      </c>
      <c t="s">
        <v>33</v>
      </c>
    </row>
    <row r="106" spans="1:5" ht="12.75">
      <c r="A106" s="36" t="s">
        <v>65</v>
      </c>
      <c r="E106" s="37" t="s">
        <v>3733</v>
      </c>
    </row>
    <row r="107" spans="1:5" ht="12.75">
      <c r="A107" s="38" t="s">
        <v>66</v>
      </c>
      <c r="E107" s="39" t="s">
        <v>62</v>
      </c>
    </row>
    <row r="108" spans="1:5" ht="12.75">
      <c r="A108" t="s">
        <v>67</v>
      </c>
      <c r="E108" s="37" t="s">
        <v>62</v>
      </c>
    </row>
    <row r="109" spans="1:16" ht="12.75">
      <c r="A109" s="26" t="s">
        <v>59</v>
      </c>
      <c s="31" t="s">
        <v>72</v>
      </c>
      <c s="31" t="s">
        <v>3734</v>
      </c>
      <c s="26" t="s">
        <v>62</v>
      </c>
      <c s="32" t="s">
        <v>3733</v>
      </c>
      <c s="33" t="s">
        <v>81</v>
      </c>
      <c s="34">
        <v>1</v>
      </c>
      <c s="35">
        <v>0</v>
      </c>
      <c s="35">
        <f>ROUND(ROUND(H109,2)*ROUND(G109,3),2)</f>
      </c>
      <c r="O109">
        <f>(I109*21)/100</f>
      </c>
      <c t="s">
        <v>33</v>
      </c>
    </row>
    <row r="110" spans="1:5" ht="12.75">
      <c r="A110" s="36" t="s">
        <v>65</v>
      </c>
      <c r="E110" s="37" t="s">
        <v>3733</v>
      </c>
    </row>
    <row r="111" spans="1:5" ht="12.75">
      <c r="A111" s="38" t="s">
        <v>66</v>
      </c>
      <c r="E111" s="39" t="s">
        <v>62</v>
      </c>
    </row>
    <row r="112" spans="1:5" ht="12.75">
      <c r="A112" t="s">
        <v>67</v>
      </c>
      <c r="E112" s="37" t="s">
        <v>62</v>
      </c>
    </row>
    <row r="113" spans="1:16" ht="12.75">
      <c r="A113" s="26" t="s">
        <v>59</v>
      </c>
      <c s="31" t="s">
        <v>68</v>
      </c>
      <c s="31" t="s">
        <v>3735</v>
      </c>
      <c s="26" t="s">
        <v>62</v>
      </c>
      <c s="32" t="s">
        <v>3736</v>
      </c>
      <c s="33" t="s">
        <v>71</v>
      </c>
      <c s="34">
        <v>10</v>
      </c>
      <c s="35">
        <v>0</v>
      </c>
      <c s="35">
        <f>ROUND(ROUND(H113,2)*ROUND(G113,3),2)</f>
      </c>
      <c r="O113">
        <f>(I113*21)/100</f>
      </c>
      <c t="s">
        <v>33</v>
      </c>
    </row>
    <row r="114" spans="1:5" ht="12.75">
      <c r="A114" s="36" t="s">
        <v>65</v>
      </c>
      <c r="E114" s="37" t="s">
        <v>3736</v>
      </c>
    </row>
    <row r="115" spans="1:5" ht="12.75">
      <c r="A115" s="38" t="s">
        <v>66</v>
      </c>
      <c r="E115" s="39" t="s">
        <v>62</v>
      </c>
    </row>
    <row r="116" spans="1:5" ht="12.75">
      <c r="A116" t="s">
        <v>67</v>
      </c>
      <c r="E116" s="37" t="s">
        <v>62</v>
      </c>
    </row>
    <row r="117" spans="1:16" ht="12.75">
      <c r="A117" s="26" t="s">
        <v>59</v>
      </c>
      <c s="31" t="s">
        <v>75</v>
      </c>
      <c s="31" t="s">
        <v>3737</v>
      </c>
      <c s="26" t="s">
        <v>62</v>
      </c>
      <c s="32" t="s">
        <v>3738</v>
      </c>
      <c s="33" t="s">
        <v>81</v>
      </c>
      <c s="34">
        <v>34</v>
      </c>
      <c s="35">
        <v>0</v>
      </c>
      <c s="35">
        <f>ROUND(ROUND(H117,2)*ROUND(G117,3),2)</f>
      </c>
      <c r="O117">
        <f>(I117*21)/100</f>
      </c>
      <c t="s">
        <v>33</v>
      </c>
    </row>
    <row r="118" spans="1:5" ht="12.75">
      <c r="A118" s="36" t="s">
        <v>65</v>
      </c>
      <c r="E118" s="37" t="s">
        <v>3738</v>
      </c>
    </row>
    <row r="119" spans="1:5" ht="12.75">
      <c r="A119" s="38" t="s">
        <v>66</v>
      </c>
      <c r="E119" s="39" t="s">
        <v>62</v>
      </c>
    </row>
    <row r="120" spans="1:5" ht="12.75">
      <c r="A120" t="s">
        <v>67</v>
      </c>
      <c r="E120" s="37" t="s">
        <v>62</v>
      </c>
    </row>
    <row r="121" spans="1:16" ht="12.75">
      <c r="A121" s="26" t="s">
        <v>59</v>
      </c>
      <c s="31" t="s">
        <v>78</v>
      </c>
      <c s="31" t="s">
        <v>3739</v>
      </c>
      <c s="26" t="s">
        <v>62</v>
      </c>
      <c s="32" t="s">
        <v>3740</v>
      </c>
      <c s="33" t="s">
        <v>71</v>
      </c>
      <c s="34">
        <v>600</v>
      </c>
      <c s="35">
        <v>0</v>
      </c>
      <c s="35">
        <f>ROUND(ROUND(H121,2)*ROUND(G121,3),2)</f>
      </c>
      <c r="O121">
        <f>(I121*21)/100</f>
      </c>
      <c t="s">
        <v>33</v>
      </c>
    </row>
    <row r="122" spans="1:5" ht="12.75">
      <c r="A122" s="36" t="s">
        <v>65</v>
      </c>
      <c r="E122" s="37" t="s">
        <v>3740</v>
      </c>
    </row>
    <row r="123" spans="1:5" ht="12.75">
      <c r="A123" s="38" t="s">
        <v>66</v>
      </c>
      <c r="E123" s="39" t="s">
        <v>62</v>
      </c>
    </row>
    <row r="124" spans="1:5" ht="12.75">
      <c r="A124" t="s">
        <v>67</v>
      </c>
      <c r="E124" s="37" t="s">
        <v>62</v>
      </c>
    </row>
    <row r="125" spans="1:16" ht="12.75">
      <c r="A125" s="26" t="s">
        <v>59</v>
      </c>
      <c s="31" t="s">
        <v>82</v>
      </c>
      <c s="31" t="s">
        <v>3741</v>
      </c>
      <c s="26" t="s">
        <v>62</v>
      </c>
      <c s="32" t="s">
        <v>3742</v>
      </c>
      <c s="33" t="s">
        <v>71</v>
      </c>
      <c s="34">
        <v>60</v>
      </c>
      <c s="35">
        <v>0</v>
      </c>
      <c s="35">
        <f>ROUND(ROUND(H125,2)*ROUND(G125,3),2)</f>
      </c>
      <c r="O125">
        <f>(I125*21)/100</f>
      </c>
      <c t="s">
        <v>33</v>
      </c>
    </row>
    <row r="126" spans="1:5" ht="12.75">
      <c r="A126" s="36" t="s">
        <v>65</v>
      </c>
      <c r="E126" s="37" t="s">
        <v>3742</v>
      </c>
    </row>
    <row r="127" spans="1:5" ht="12.75">
      <c r="A127" s="38" t="s">
        <v>66</v>
      </c>
      <c r="E127" s="39" t="s">
        <v>62</v>
      </c>
    </row>
    <row r="128" spans="1:5" ht="12.75">
      <c r="A128" t="s">
        <v>67</v>
      </c>
      <c r="E128" s="37" t="s">
        <v>62</v>
      </c>
    </row>
    <row r="129" spans="1:18" ht="12.75" customHeight="1">
      <c r="A129" s="6" t="s">
        <v>56</v>
      </c>
      <c s="6"/>
      <c s="41" t="s">
        <v>3743</v>
      </c>
      <c s="6"/>
      <c s="29" t="s">
        <v>3744</v>
      </c>
      <c s="6"/>
      <c s="6"/>
      <c s="6"/>
      <c s="42">
        <f>0+Q129</f>
      </c>
      <c r="O129">
        <f>0+R129</f>
      </c>
      <c r="Q129">
        <f>0+I130+I134+I138+I142+I146+I150+I154+I158+I162+I166</f>
      </c>
      <c>
        <f>0+O130+O134+O138+O142+O146+O150+O154+O158+O162+O166</f>
      </c>
    </row>
    <row r="130" spans="1:16" ht="12.75">
      <c r="A130" s="26" t="s">
        <v>59</v>
      </c>
      <c s="31" t="s">
        <v>91</v>
      </c>
      <c s="31" t="s">
        <v>3741</v>
      </c>
      <c s="26" t="s">
        <v>62</v>
      </c>
      <c s="32" t="s">
        <v>3742</v>
      </c>
      <c s="33" t="s">
        <v>71</v>
      </c>
      <c s="34">
        <v>18</v>
      </c>
      <c s="35">
        <v>0</v>
      </c>
      <c s="35">
        <f>ROUND(ROUND(H130,2)*ROUND(G130,3),2)</f>
      </c>
      <c r="O130">
        <f>(I130*21)/100</f>
      </c>
      <c t="s">
        <v>33</v>
      </c>
    </row>
    <row r="131" spans="1:5" ht="12.75">
      <c r="A131" s="36" t="s">
        <v>65</v>
      </c>
      <c r="E131" s="37" t="s">
        <v>3742</v>
      </c>
    </row>
    <row r="132" spans="1:5" ht="25.5">
      <c r="A132" s="38" t="s">
        <v>66</v>
      </c>
      <c r="E132" s="39" t="s">
        <v>3683</v>
      </c>
    </row>
    <row r="133" spans="1:5" ht="12.75">
      <c r="A133" t="s">
        <v>67</v>
      </c>
      <c r="E133" s="37" t="s">
        <v>62</v>
      </c>
    </row>
    <row r="134" spans="1:16" ht="12.75">
      <c r="A134" s="26" t="s">
        <v>59</v>
      </c>
      <c s="31" t="s">
        <v>85</v>
      </c>
      <c s="31" t="s">
        <v>3745</v>
      </c>
      <c s="26" t="s">
        <v>62</v>
      </c>
      <c s="32" t="s">
        <v>3746</v>
      </c>
      <c s="33" t="s">
        <v>81</v>
      </c>
      <c s="34">
        <v>12</v>
      </c>
      <c s="35">
        <v>0</v>
      </c>
      <c s="35">
        <f>ROUND(ROUND(H134,2)*ROUND(G134,3),2)</f>
      </c>
      <c r="O134">
        <f>(I134*21)/100</f>
      </c>
      <c t="s">
        <v>33</v>
      </c>
    </row>
    <row r="135" spans="1:5" ht="12.75">
      <c r="A135" s="36" t="s">
        <v>65</v>
      </c>
      <c r="E135" s="37" t="s">
        <v>3746</v>
      </c>
    </row>
    <row r="136" spans="1:5" ht="25.5">
      <c r="A136" s="38" t="s">
        <v>66</v>
      </c>
      <c r="E136" s="39" t="s">
        <v>3683</v>
      </c>
    </row>
    <row r="137" spans="1:5" ht="12.75">
      <c r="A137" t="s">
        <v>67</v>
      </c>
      <c r="E137" s="37" t="s">
        <v>62</v>
      </c>
    </row>
    <row r="138" spans="1:16" ht="12.75">
      <c r="A138" s="26" t="s">
        <v>59</v>
      </c>
      <c s="31" t="s">
        <v>88</v>
      </c>
      <c s="31" t="s">
        <v>3747</v>
      </c>
      <c s="26" t="s">
        <v>62</v>
      </c>
      <c s="32" t="s">
        <v>3748</v>
      </c>
      <c s="33" t="s">
        <v>998</v>
      </c>
      <c s="34">
        <v>60</v>
      </c>
      <c s="35">
        <v>0</v>
      </c>
      <c s="35">
        <f>ROUND(ROUND(H138,2)*ROUND(G138,3),2)</f>
      </c>
      <c r="O138">
        <f>(I138*21)/100</f>
      </c>
      <c t="s">
        <v>33</v>
      </c>
    </row>
    <row r="139" spans="1:5" ht="12.75">
      <c r="A139" s="36" t="s">
        <v>65</v>
      </c>
      <c r="E139" s="37" t="s">
        <v>3748</v>
      </c>
    </row>
    <row r="140" spans="1:5" ht="25.5">
      <c r="A140" s="38" t="s">
        <v>66</v>
      </c>
      <c r="E140" s="39" t="s">
        <v>3683</v>
      </c>
    </row>
    <row r="141" spans="1:5" ht="12.75">
      <c r="A141" t="s">
        <v>67</v>
      </c>
      <c r="E141" s="37" t="s">
        <v>62</v>
      </c>
    </row>
    <row r="142" spans="1:16" ht="12.75">
      <c r="A142" s="26" t="s">
        <v>59</v>
      </c>
      <c s="31" t="s">
        <v>94</v>
      </c>
      <c s="31" t="s">
        <v>3749</v>
      </c>
      <c s="26" t="s">
        <v>62</v>
      </c>
      <c s="32" t="s">
        <v>3750</v>
      </c>
      <c s="33" t="s">
        <v>71</v>
      </c>
      <c s="34">
        <v>50</v>
      </c>
      <c s="35">
        <v>0</v>
      </c>
      <c s="35">
        <f>ROUND(ROUND(H142,2)*ROUND(G142,3),2)</f>
      </c>
      <c r="O142">
        <f>(I142*21)/100</f>
      </c>
      <c t="s">
        <v>33</v>
      </c>
    </row>
    <row r="143" spans="1:5" ht="12.75">
      <c r="A143" s="36" t="s">
        <v>65</v>
      </c>
      <c r="E143" s="37" t="s">
        <v>3750</v>
      </c>
    </row>
    <row r="144" spans="1:5" ht="25.5">
      <c r="A144" s="38" t="s">
        <v>66</v>
      </c>
      <c r="E144" s="39" t="s">
        <v>3683</v>
      </c>
    </row>
    <row r="145" spans="1:5" ht="12.75">
      <c r="A145" t="s">
        <v>67</v>
      </c>
      <c r="E145" s="37" t="s">
        <v>62</v>
      </c>
    </row>
    <row r="146" spans="1:16" ht="12.75">
      <c r="A146" s="26" t="s">
        <v>59</v>
      </c>
      <c s="31" t="s">
        <v>97</v>
      </c>
      <c s="31" t="s">
        <v>3751</v>
      </c>
      <c s="26" t="s">
        <v>62</v>
      </c>
      <c s="32" t="s">
        <v>3752</v>
      </c>
      <c s="33" t="s">
        <v>71</v>
      </c>
      <c s="34">
        <v>100</v>
      </c>
      <c s="35">
        <v>0</v>
      </c>
      <c s="35">
        <f>ROUND(ROUND(H146,2)*ROUND(G146,3),2)</f>
      </c>
      <c r="O146">
        <f>(I146*21)/100</f>
      </c>
      <c t="s">
        <v>33</v>
      </c>
    </row>
    <row r="147" spans="1:5" ht="12.75">
      <c r="A147" s="36" t="s">
        <v>65</v>
      </c>
      <c r="E147" s="37" t="s">
        <v>3752</v>
      </c>
    </row>
    <row r="148" spans="1:5" ht="25.5">
      <c r="A148" s="38" t="s">
        <v>66</v>
      </c>
      <c r="E148" s="39" t="s">
        <v>3683</v>
      </c>
    </row>
    <row r="149" spans="1:5" ht="12.75">
      <c r="A149" t="s">
        <v>67</v>
      </c>
      <c r="E149" s="37" t="s">
        <v>62</v>
      </c>
    </row>
    <row r="150" spans="1:16" ht="12.75">
      <c r="A150" s="26" t="s">
        <v>59</v>
      </c>
      <c s="31" t="s">
        <v>100</v>
      </c>
      <c s="31" t="s">
        <v>3753</v>
      </c>
      <c s="26" t="s">
        <v>62</v>
      </c>
      <c s="32" t="s">
        <v>3754</v>
      </c>
      <c s="33" t="s">
        <v>998</v>
      </c>
      <c s="34">
        <v>1</v>
      </c>
      <c s="35">
        <v>0</v>
      </c>
      <c s="35">
        <f>ROUND(ROUND(H150,2)*ROUND(G150,3),2)</f>
      </c>
      <c r="O150">
        <f>(I150*21)/100</f>
      </c>
      <c t="s">
        <v>33</v>
      </c>
    </row>
    <row r="151" spans="1:5" ht="12.75">
      <c r="A151" s="36" t="s">
        <v>65</v>
      </c>
      <c r="E151" s="37" t="s">
        <v>3754</v>
      </c>
    </row>
    <row r="152" spans="1:5" ht="25.5">
      <c r="A152" s="38" t="s">
        <v>66</v>
      </c>
      <c r="E152" s="39" t="s">
        <v>3683</v>
      </c>
    </row>
    <row r="153" spans="1:5" ht="12.75">
      <c r="A153" t="s">
        <v>67</v>
      </c>
      <c r="E153" s="37" t="s">
        <v>62</v>
      </c>
    </row>
    <row r="154" spans="1:16" ht="12.75">
      <c r="A154" s="26" t="s">
        <v>59</v>
      </c>
      <c s="31" t="s">
        <v>103</v>
      </c>
      <c s="31" t="s">
        <v>3755</v>
      </c>
      <c s="26" t="s">
        <v>62</v>
      </c>
      <c s="32" t="s">
        <v>3756</v>
      </c>
      <c s="33" t="s">
        <v>71</v>
      </c>
      <c s="34">
        <v>1800</v>
      </c>
      <c s="35">
        <v>0</v>
      </c>
      <c s="35">
        <f>ROUND(ROUND(H154,2)*ROUND(G154,3),2)</f>
      </c>
      <c r="O154">
        <f>(I154*21)/100</f>
      </c>
      <c t="s">
        <v>33</v>
      </c>
    </row>
    <row r="155" spans="1:5" ht="12.75">
      <c r="A155" s="36" t="s">
        <v>65</v>
      </c>
      <c r="E155" s="37" t="s">
        <v>3756</v>
      </c>
    </row>
    <row r="156" spans="1:5" ht="25.5">
      <c r="A156" s="38" t="s">
        <v>66</v>
      </c>
      <c r="E156" s="39" t="s">
        <v>3683</v>
      </c>
    </row>
    <row r="157" spans="1:5" ht="12.75">
      <c r="A157" t="s">
        <v>67</v>
      </c>
      <c r="E157" s="37" t="s">
        <v>62</v>
      </c>
    </row>
    <row r="158" spans="1:16" ht="12.75">
      <c r="A158" s="26" t="s">
        <v>59</v>
      </c>
      <c s="31" t="s">
        <v>107</v>
      </c>
      <c s="31" t="s">
        <v>3757</v>
      </c>
      <c s="26" t="s">
        <v>62</v>
      </c>
      <c s="32" t="s">
        <v>3758</v>
      </c>
      <c s="33" t="s">
        <v>81</v>
      </c>
      <c s="34">
        <v>24</v>
      </c>
      <c s="35">
        <v>0</v>
      </c>
      <c s="35">
        <f>ROUND(ROUND(H158,2)*ROUND(G158,3),2)</f>
      </c>
      <c r="O158">
        <f>(I158*21)/100</f>
      </c>
      <c t="s">
        <v>33</v>
      </c>
    </row>
    <row r="159" spans="1:5" ht="12.75">
      <c r="A159" s="36" t="s">
        <v>65</v>
      </c>
      <c r="E159" s="37" t="s">
        <v>3758</v>
      </c>
    </row>
    <row r="160" spans="1:5" ht="25.5">
      <c r="A160" s="38" t="s">
        <v>66</v>
      </c>
      <c r="E160" s="39" t="s">
        <v>3683</v>
      </c>
    </row>
    <row r="161" spans="1:5" ht="12.75">
      <c r="A161" t="s">
        <v>67</v>
      </c>
      <c r="E161" s="37" t="s">
        <v>62</v>
      </c>
    </row>
    <row r="162" spans="1:16" ht="12.75">
      <c r="A162" s="26" t="s">
        <v>59</v>
      </c>
      <c s="31" t="s">
        <v>110</v>
      </c>
      <c s="31" t="s">
        <v>3759</v>
      </c>
      <c s="26" t="s">
        <v>62</v>
      </c>
      <c s="32" t="s">
        <v>3760</v>
      </c>
      <c s="33" t="s">
        <v>71</v>
      </c>
      <c s="34">
        <v>60</v>
      </c>
      <c s="35">
        <v>0</v>
      </c>
      <c s="35">
        <f>ROUND(ROUND(H162,2)*ROUND(G162,3),2)</f>
      </c>
      <c r="O162">
        <f>(I162*21)/100</f>
      </c>
      <c t="s">
        <v>33</v>
      </c>
    </row>
    <row r="163" spans="1:5" ht="12.75">
      <c r="A163" s="36" t="s">
        <v>65</v>
      </c>
      <c r="E163" s="37" t="s">
        <v>3760</v>
      </c>
    </row>
    <row r="164" spans="1:5" ht="25.5">
      <c r="A164" s="38" t="s">
        <v>66</v>
      </c>
      <c r="E164" s="39" t="s">
        <v>3683</v>
      </c>
    </row>
    <row r="165" spans="1:5" ht="12.75">
      <c r="A165" t="s">
        <v>67</v>
      </c>
      <c r="E165" s="37" t="s">
        <v>62</v>
      </c>
    </row>
    <row r="166" spans="1:16" ht="12.75">
      <c r="A166" s="26" t="s">
        <v>59</v>
      </c>
      <c s="31" t="s">
        <v>113</v>
      </c>
      <c s="31" t="s">
        <v>3761</v>
      </c>
      <c s="26" t="s">
        <v>62</v>
      </c>
      <c s="32" t="s">
        <v>3762</v>
      </c>
      <c s="33" t="s">
        <v>81</v>
      </c>
      <c s="34">
        <v>24</v>
      </c>
      <c s="35">
        <v>0</v>
      </c>
      <c s="35">
        <f>ROUND(ROUND(H166,2)*ROUND(G166,3),2)</f>
      </c>
      <c r="O166">
        <f>(I166*21)/100</f>
      </c>
      <c t="s">
        <v>33</v>
      </c>
    </row>
    <row r="167" spans="1:5" ht="12.75">
      <c r="A167" s="36" t="s">
        <v>65</v>
      </c>
      <c r="E167" s="37" t="s">
        <v>3762</v>
      </c>
    </row>
    <row r="168" spans="1:5" ht="25.5">
      <c r="A168" s="38" t="s">
        <v>66</v>
      </c>
      <c r="E168" s="39" t="s">
        <v>3683</v>
      </c>
    </row>
    <row r="169" spans="1:5" ht="12.75">
      <c r="A169" t="s">
        <v>67</v>
      </c>
      <c r="E169" s="37" t="s">
        <v>62</v>
      </c>
    </row>
    <row r="170" spans="1:18" ht="12.75" customHeight="1">
      <c r="A170" s="6" t="s">
        <v>56</v>
      </c>
      <c s="6"/>
      <c s="41" t="s">
        <v>3763</v>
      </c>
      <c s="6"/>
      <c s="29" t="s">
        <v>3764</v>
      </c>
      <c s="6"/>
      <c s="6"/>
      <c s="6"/>
      <c s="42">
        <f>0+Q170</f>
      </c>
      <c r="O170">
        <f>0+R170</f>
      </c>
      <c r="Q170">
        <f>0+I171+I175</f>
      </c>
      <c>
        <f>0+O171+O175</f>
      </c>
    </row>
    <row r="171" spans="1:16" ht="12.75">
      <c r="A171" s="26" t="s">
        <v>59</v>
      </c>
      <c s="31" t="s">
        <v>116</v>
      </c>
      <c s="31" t="s">
        <v>3765</v>
      </c>
      <c s="26" t="s">
        <v>62</v>
      </c>
      <c s="32" t="s">
        <v>3766</v>
      </c>
      <c s="33" t="s">
        <v>3682</v>
      </c>
      <c s="34">
        <v>1</v>
      </c>
      <c s="35">
        <v>0</v>
      </c>
      <c s="35">
        <f>ROUND(ROUND(H171,2)*ROUND(G171,3),2)</f>
      </c>
      <c r="O171">
        <f>(I171*21)/100</f>
      </c>
      <c t="s">
        <v>33</v>
      </c>
    </row>
    <row r="172" spans="1:5" ht="12.75">
      <c r="A172" s="36" t="s">
        <v>65</v>
      </c>
      <c r="E172" s="37" t="s">
        <v>3766</v>
      </c>
    </row>
    <row r="173" spans="1:5" ht="25.5">
      <c r="A173" s="38" t="s">
        <v>66</v>
      </c>
      <c r="E173" s="39" t="s">
        <v>3683</v>
      </c>
    </row>
    <row r="174" spans="1:5" ht="25.5">
      <c r="A174" t="s">
        <v>67</v>
      </c>
      <c r="E174" s="37" t="s">
        <v>2465</v>
      </c>
    </row>
    <row r="175" spans="1:16" ht="12.75">
      <c r="A175" s="26" t="s">
        <v>59</v>
      </c>
      <c s="31" t="s">
        <v>119</v>
      </c>
      <c s="31" t="s">
        <v>3767</v>
      </c>
      <c s="26" t="s">
        <v>62</v>
      </c>
      <c s="32" t="s">
        <v>3768</v>
      </c>
      <c s="33" t="s">
        <v>3682</v>
      </c>
      <c s="34">
        <v>1</v>
      </c>
      <c s="35">
        <v>0</v>
      </c>
      <c s="35">
        <f>ROUND(ROUND(H175,2)*ROUND(G175,3),2)</f>
      </c>
      <c r="O175">
        <f>(I175*21)/100</f>
      </c>
      <c t="s">
        <v>33</v>
      </c>
    </row>
    <row r="176" spans="1:5" ht="12.75">
      <c r="A176" s="36" t="s">
        <v>65</v>
      </c>
      <c r="E176" s="37" t="s">
        <v>3768</v>
      </c>
    </row>
    <row r="177" spans="1:5" ht="25.5">
      <c r="A177" s="38" t="s">
        <v>66</v>
      </c>
      <c r="E177" s="39" t="s">
        <v>3683</v>
      </c>
    </row>
    <row r="178" spans="1:5" ht="25.5">
      <c r="A178" t="s">
        <v>67</v>
      </c>
      <c r="E178" s="37" t="s">
        <v>2465</v>
      </c>
    </row>
    <row r="179" spans="1:18" ht="12.75" customHeight="1">
      <c r="A179" s="6" t="s">
        <v>56</v>
      </c>
      <c s="6"/>
      <c s="41" t="s">
        <v>3769</v>
      </c>
      <c s="6"/>
      <c s="29" t="s">
        <v>3770</v>
      </c>
      <c s="6"/>
      <c s="6"/>
      <c s="6"/>
      <c s="42">
        <f>0+Q179</f>
      </c>
      <c r="O179">
        <f>0+R179</f>
      </c>
      <c r="Q179">
        <f>0+I180+I184+I188+I192+I196+I200+I204+I208+I212+I216+I220+I224+I228</f>
      </c>
      <c>
        <f>0+O180+O184+O188+O192+O196+O200+O204+O208+O212+O216+O220+O224+O228</f>
      </c>
    </row>
    <row r="180" spans="1:16" ht="12.75">
      <c r="A180" s="26" t="s">
        <v>59</v>
      </c>
      <c s="31" t="s">
        <v>149</v>
      </c>
      <c s="31" t="s">
        <v>3771</v>
      </c>
      <c s="26" t="s">
        <v>62</v>
      </c>
      <c s="32" t="s">
        <v>3772</v>
      </c>
      <c s="33" t="s">
        <v>71</v>
      </c>
      <c s="34">
        <v>60</v>
      </c>
      <c s="35">
        <v>0</v>
      </c>
      <c s="35">
        <f>ROUND(ROUND(H180,2)*ROUND(G180,3),2)</f>
      </c>
      <c r="O180">
        <f>(I180*21)/100</f>
      </c>
      <c t="s">
        <v>33</v>
      </c>
    </row>
    <row r="181" spans="1:5" ht="12.75">
      <c r="A181" s="36" t="s">
        <v>65</v>
      </c>
      <c r="E181" s="37" t="s">
        <v>3772</v>
      </c>
    </row>
    <row r="182" spans="1:5" ht="25.5">
      <c r="A182" s="38" t="s">
        <v>66</v>
      </c>
      <c r="E182" s="39" t="s">
        <v>3683</v>
      </c>
    </row>
    <row r="183" spans="1:5" ht="25.5">
      <c r="A183" t="s">
        <v>67</v>
      </c>
      <c r="E183" s="37" t="s">
        <v>2465</v>
      </c>
    </row>
    <row r="184" spans="1:16" ht="12.75">
      <c r="A184" s="26" t="s">
        <v>59</v>
      </c>
      <c s="31" t="s">
        <v>137</v>
      </c>
      <c s="31" t="s">
        <v>3773</v>
      </c>
      <c s="26" t="s">
        <v>62</v>
      </c>
      <c s="32" t="s">
        <v>3774</v>
      </c>
      <c s="33" t="s">
        <v>998</v>
      </c>
      <c s="34">
        <v>200</v>
      </c>
      <c s="35">
        <v>0</v>
      </c>
      <c s="35">
        <f>ROUND(ROUND(H184,2)*ROUND(G184,3),2)</f>
      </c>
      <c r="O184">
        <f>(I184*21)/100</f>
      </c>
      <c t="s">
        <v>33</v>
      </c>
    </row>
    <row r="185" spans="1:5" ht="12.75">
      <c r="A185" s="36" t="s">
        <v>65</v>
      </c>
      <c r="E185" s="37" t="s">
        <v>3774</v>
      </c>
    </row>
    <row r="186" spans="1:5" ht="25.5">
      <c r="A186" s="38" t="s">
        <v>66</v>
      </c>
      <c r="E186" s="39" t="s">
        <v>3683</v>
      </c>
    </row>
    <row r="187" spans="1:5" ht="25.5">
      <c r="A187" t="s">
        <v>67</v>
      </c>
      <c r="E187" s="37" t="s">
        <v>2465</v>
      </c>
    </row>
    <row r="188" spans="1:16" ht="12.75">
      <c r="A188" s="26" t="s">
        <v>59</v>
      </c>
      <c s="31" t="s">
        <v>140</v>
      </c>
      <c s="31" t="s">
        <v>3775</v>
      </c>
      <c s="26" t="s">
        <v>62</v>
      </c>
      <c s="32" t="s">
        <v>3776</v>
      </c>
      <c s="33" t="s">
        <v>225</v>
      </c>
      <c s="34">
        <v>4</v>
      </c>
      <c s="35">
        <v>0</v>
      </c>
      <c s="35">
        <f>ROUND(ROUND(H188,2)*ROUND(G188,3),2)</f>
      </c>
      <c r="O188">
        <f>(I188*21)/100</f>
      </c>
      <c t="s">
        <v>33</v>
      </c>
    </row>
    <row r="189" spans="1:5" ht="12.75">
      <c r="A189" s="36" t="s">
        <v>65</v>
      </c>
      <c r="E189" s="37" t="s">
        <v>3776</v>
      </c>
    </row>
    <row r="190" spans="1:5" ht="25.5">
      <c r="A190" s="38" t="s">
        <v>66</v>
      </c>
      <c r="E190" s="39" t="s">
        <v>3683</v>
      </c>
    </row>
    <row r="191" spans="1:5" ht="25.5">
      <c r="A191" t="s">
        <v>67</v>
      </c>
      <c r="E191" s="37" t="s">
        <v>2465</v>
      </c>
    </row>
    <row r="192" spans="1:16" ht="12.75">
      <c r="A192" s="26" t="s">
        <v>59</v>
      </c>
      <c s="31" t="s">
        <v>134</v>
      </c>
      <c s="31" t="s">
        <v>3777</v>
      </c>
      <c s="26" t="s">
        <v>62</v>
      </c>
      <c s="32" t="s">
        <v>3778</v>
      </c>
      <c s="33" t="s">
        <v>998</v>
      </c>
      <c s="34">
        <v>18</v>
      </c>
      <c s="35">
        <v>0</v>
      </c>
      <c s="35">
        <f>ROUND(ROUND(H192,2)*ROUND(G192,3),2)</f>
      </c>
      <c r="O192">
        <f>(I192*21)/100</f>
      </c>
      <c t="s">
        <v>33</v>
      </c>
    </row>
    <row r="193" spans="1:5" ht="12.75">
      <c r="A193" s="36" t="s">
        <v>65</v>
      </c>
      <c r="E193" s="37" t="s">
        <v>3778</v>
      </c>
    </row>
    <row r="194" spans="1:5" ht="25.5">
      <c r="A194" s="38" t="s">
        <v>66</v>
      </c>
      <c r="E194" s="39" t="s">
        <v>3683</v>
      </c>
    </row>
    <row r="195" spans="1:5" ht="25.5">
      <c r="A195" t="s">
        <v>67</v>
      </c>
      <c r="E195" s="37" t="s">
        <v>2465</v>
      </c>
    </row>
    <row r="196" spans="1:16" ht="12.75">
      <c r="A196" s="26" t="s">
        <v>59</v>
      </c>
      <c s="31" t="s">
        <v>155</v>
      </c>
      <c s="31" t="s">
        <v>3779</v>
      </c>
      <c s="26" t="s">
        <v>62</v>
      </c>
      <c s="32" t="s">
        <v>3780</v>
      </c>
      <c s="33" t="s">
        <v>81</v>
      </c>
      <c s="34">
        <v>10</v>
      </c>
      <c s="35">
        <v>0</v>
      </c>
      <c s="35">
        <f>ROUND(ROUND(H196,2)*ROUND(G196,3),2)</f>
      </c>
      <c r="O196">
        <f>(I196*21)/100</f>
      </c>
      <c t="s">
        <v>33</v>
      </c>
    </row>
    <row r="197" spans="1:5" ht="12.75">
      <c r="A197" s="36" t="s">
        <v>65</v>
      </c>
      <c r="E197" s="37" t="s">
        <v>3780</v>
      </c>
    </row>
    <row r="198" spans="1:5" ht="25.5">
      <c r="A198" s="38" t="s">
        <v>66</v>
      </c>
      <c r="E198" s="39" t="s">
        <v>3683</v>
      </c>
    </row>
    <row r="199" spans="1:5" ht="25.5">
      <c r="A199" t="s">
        <v>67</v>
      </c>
      <c r="E199" s="37" t="s">
        <v>2465</v>
      </c>
    </row>
    <row r="200" spans="1:16" ht="12.75">
      <c r="A200" s="26" t="s">
        <v>59</v>
      </c>
      <c s="31" t="s">
        <v>122</v>
      </c>
      <c s="31" t="s">
        <v>3781</v>
      </c>
      <c s="26" t="s">
        <v>62</v>
      </c>
      <c s="32" t="s">
        <v>3782</v>
      </c>
      <c s="33" t="s">
        <v>71</v>
      </c>
      <c s="34">
        <v>5400</v>
      </c>
      <c s="35">
        <v>0</v>
      </c>
      <c s="35">
        <f>ROUND(ROUND(H200,2)*ROUND(G200,3),2)</f>
      </c>
      <c r="O200">
        <f>(I200*21)/100</f>
      </c>
      <c t="s">
        <v>33</v>
      </c>
    </row>
    <row r="201" spans="1:5" ht="12.75">
      <c r="A201" s="36" t="s">
        <v>65</v>
      </c>
      <c r="E201" s="37" t="s">
        <v>3782</v>
      </c>
    </row>
    <row r="202" spans="1:5" ht="25.5">
      <c r="A202" s="38" t="s">
        <v>66</v>
      </c>
      <c r="E202" s="39" t="s">
        <v>3683</v>
      </c>
    </row>
    <row r="203" spans="1:5" ht="25.5">
      <c r="A203" t="s">
        <v>67</v>
      </c>
      <c r="E203" s="37" t="s">
        <v>2465</v>
      </c>
    </row>
    <row r="204" spans="1:16" ht="12.75">
      <c r="A204" s="26" t="s">
        <v>59</v>
      </c>
      <c s="31" t="s">
        <v>128</v>
      </c>
      <c s="31" t="s">
        <v>3783</v>
      </c>
      <c s="26" t="s">
        <v>62</v>
      </c>
      <c s="32" t="s">
        <v>3784</v>
      </c>
      <c s="33" t="s">
        <v>81</v>
      </c>
      <c s="34">
        <v>42</v>
      </c>
      <c s="35">
        <v>0</v>
      </c>
      <c s="35">
        <f>ROUND(ROUND(H204,2)*ROUND(G204,3),2)</f>
      </c>
      <c r="O204">
        <f>(I204*21)/100</f>
      </c>
      <c t="s">
        <v>33</v>
      </c>
    </row>
    <row r="205" spans="1:5" ht="12.75">
      <c r="A205" s="36" t="s">
        <v>65</v>
      </c>
      <c r="E205" s="37" t="s">
        <v>3784</v>
      </c>
    </row>
    <row r="206" spans="1:5" ht="25.5">
      <c r="A206" s="38" t="s">
        <v>66</v>
      </c>
      <c r="E206" s="39" t="s">
        <v>3683</v>
      </c>
    </row>
    <row r="207" spans="1:5" ht="25.5">
      <c r="A207" t="s">
        <v>67</v>
      </c>
      <c r="E207" s="37" t="s">
        <v>2465</v>
      </c>
    </row>
    <row r="208" spans="1:16" ht="12.75">
      <c r="A208" s="26" t="s">
        <v>59</v>
      </c>
      <c s="31" t="s">
        <v>152</v>
      </c>
      <c s="31" t="s">
        <v>3785</v>
      </c>
      <c s="26" t="s">
        <v>62</v>
      </c>
      <c s="32" t="s">
        <v>3786</v>
      </c>
      <c s="33" t="s">
        <v>81</v>
      </c>
      <c s="34">
        <v>11</v>
      </c>
      <c s="35">
        <v>0</v>
      </c>
      <c s="35">
        <f>ROUND(ROUND(H208,2)*ROUND(G208,3),2)</f>
      </c>
      <c r="O208">
        <f>(I208*21)/100</f>
      </c>
      <c t="s">
        <v>33</v>
      </c>
    </row>
    <row r="209" spans="1:5" ht="12.75">
      <c r="A209" s="36" t="s">
        <v>65</v>
      </c>
      <c r="E209" s="37" t="s">
        <v>3786</v>
      </c>
    </row>
    <row r="210" spans="1:5" ht="25.5">
      <c r="A210" s="38" t="s">
        <v>66</v>
      </c>
      <c r="E210" s="39" t="s">
        <v>3683</v>
      </c>
    </row>
    <row r="211" spans="1:5" ht="25.5">
      <c r="A211" t="s">
        <v>67</v>
      </c>
      <c r="E211" s="37" t="s">
        <v>2465</v>
      </c>
    </row>
    <row r="212" spans="1:16" ht="12.75">
      <c r="A212" s="26" t="s">
        <v>59</v>
      </c>
      <c s="31" t="s">
        <v>158</v>
      </c>
      <c s="31" t="s">
        <v>3785</v>
      </c>
      <c s="26" t="s">
        <v>39</v>
      </c>
      <c s="32" t="s">
        <v>3786</v>
      </c>
      <c s="33" t="s">
        <v>81</v>
      </c>
      <c s="34">
        <v>34</v>
      </c>
      <c s="35">
        <v>0</v>
      </c>
      <c s="35">
        <f>ROUND(ROUND(H212,2)*ROUND(G212,3),2)</f>
      </c>
      <c r="O212">
        <f>(I212*21)/100</f>
      </c>
      <c t="s">
        <v>33</v>
      </c>
    </row>
    <row r="213" spans="1:5" ht="12.75">
      <c r="A213" s="36" t="s">
        <v>65</v>
      </c>
      <c r="E213" s="37" t="s">
        <v>3786</v>
      </c>
    </row>
    <row r="214" spans="1:5" ht="25.5">
      <c r="A214" s="38" t="s">
        <v>66</v>
      </c>
      <c r="E214" s="39" t="s">
        <v>3683</v>
      </c>
    </row>
    <row r="215" spans="1:5" ht="25.5">
      <c r="A215" t="s">
        <v>67</v>
      </c>
      <c r="E215" s="37" t="s">
        <v>2465</v>
      </c>
    </row>
    <row r="216" spans="1:16" ht="12.75">
      <c r="A216" s="26" t="s">
        <v>59</v>
      </c>
      <c s="31" t="s">
        <v>131</v>
      </c>
      <c s="31" t="s">
        <v>3787</v>
      </c>
      <c s="26" t="s">
        <v>62</v>
      </c>
      <c s="32" t="s">
        <v>3788</v>
      </c>
      <c s="33" t="s">
        <v>81</v>
      </c>
      <c s="34">
        <v>240</v>
      </c>
      <c s="35">
        <v>0</v>
      </c>
      <c s="35">
        <f>ROUND(ROUND(H216,2)*ROUND(G216,3),2)</f>
      </c>
      <c r="O216">
        <f>(I216*21)/100</f>
      </c>
      <c t="s">
        <v>33</v>
      </c>
    </row>
    <row r="217" spans="1:5" ht="12.75">
      <c r="A217" s="36" t="s">
        <v>65</v>
      </c>
      <c r="E217" s="37" t="s">
        <v>3788</v>
      </c>
    </row>
    <row r="218" spans="1:5" ht="25.5">
      <c r="A218" s="38" t="s">
        <v>66</v>
      </c>
      <c r="E218" s="39" t="s">
        <v>3683</v>
      </c>
    </row>
    <row r="219" spans="1:5" ht="25.5">
      <c r="A219" t="s">
        <v>67</v>
      </c>
      <c r="E219" s="37" t="s">
        <v>2465</v>
      </c>
    </row>
    <row r="220" spans="1:16" ht="12.75">
      <c r="A220" s="26" t="s">
        <v>59</v>
      </c>
      <c s="31" t="s">
        <v>143</v>
      </c>
      <c s="31" t="s">
        <v>3789</v>
      </c>
      <c s="26" t="s">
        <v>62</v>
      </c>
      <c s="32" t="s">
        <v>3790</v>
      </c>
      <c s="33" t="s">
        <v>81</v>
      </c>
      <c s="34">
        <v>600</v>
      </c>
      <c s="35">
        <v>0</v>
      </c>
      <c s="35">
        <f>ROUND(ROUND(H220,2)*ROUND(G220,3),2)</f>
      </c>
      <c r="O220">
        <f>(I220*21)/100</f>
      </c>
      <c t="s">
        <v>33</v>
      </c>
    </row>
    <row r="221" spans="1:5" ht="12.75">
      <c r="A221" s="36" t="s">
        <v>65</v>
      </c>
      <c r="E221" s="37" t="s">
        <v>3790</v>
      </c>
    </row>
    <row r="222" spans="1:5" ht="25.5">
      <c r="A222" s="38" t="s">
        <v>66</v>
      </c>
      <c r="E222" s="39" t="s">
        <v>3683</v>
      </c>
    </row>
    <row r="223" spans="1:5" ht="25.5">
      <c r="A223" t="s">
        <v>67</v>
      </c>
      <c r="E223" s="37" t="s">
        <v>2465</v>
      </c>
    </row>
    <row r="224" spans="1:16" ht="25.5">
      <c r="A224" s="26" t="s">
        <v>59</v>
      </c>
      <c s="31" t="s">
        <v>146</v>
      </c>
      <c s="31" t="s">
        <v>3791</v>
      </c>
      <c s="26" t="s">
        <v>62</v>
      </c>
      <c s="32" t="s">
        <v>3792</v>
      </c>
      <c s="33" t="s">
        <v>81</v>
      </c>
      <c s="34">
        <v>60</v>
      </c>
      <c s="35">
        <v>0</v>
      </c>
      <c s="35">
        <f>ROUND(ROUND(H224,2)*ROUND(G224,3),2)</f>
      </c>
      <c r="O224">
        <f>(I224*21)/100</f>
      </c>
      <c t="s">
        <v>33</v>
      </c>
    </row>
    <row r="225" spans="1:5" ht="25.5">
      <c r="A225" s="36" t="s">
        <v>65</v>
      </c>
      <c r="E225" s="37" t="s">
        <v>3792</v>
      </c>
    </row>
    <row r="226" spans="1:5" ht="25.5">
      <c r="A226" s="38" t="s">
        <v>66</v>
      </c>
      <c r="E226" s="39" t="s">
        <v>3683</v>
      </c>
    </row>
    <row r="227" spans="1:5" ht="25.5">
      <c r="A227" t="s">
        <v>67</v>
      </c>
      <c r="E227" s="37" t="s">
        <v>2465</v>
      </c>
    </row>
    <row r="228" spans="1:16" ht="12.75">
      <c r="A228" s="26" t="s">
        <v>59</v>
      </c>
      <c s="31" t="s">
        <v>125</v>
      </c>
      <c s="31" t="s">
        <v>3793</v>
      </c>
      <c s="26" t="s">
        <v>62</v>
      </c>
      <c s="32" t="s">
        <v>3794</v>
      </c>
      <c s="33" t="s">
        <v>81</v>
      </c>
      <c s="34">
        <v>6</v>
      </c>
      <c s="35">
        <v>0</v>
      </c>
      <c s="35">
        <f>ROUND(ROUND(H228,2)*ROUND(G228,3),2)</f>
      </c>
      <c r="O228">
        <f>(I228*21)/100</f>
      </c>
      <c t="s">
        <v>33</v>
      </c>
    </row>
    <row r="229" spans="1:5" ht="12.75">
      <c r="A229" s="36" t="s">
        <v>65</v>
      </c>
      <c r="E229" s="37" t="s">
        <v>3794</v>
      </c>
    </row>
    <row r="230" spans="1:5" ht="25.5">
      <c r="A230" s="38" t="s">
        <v>66</v>
      </c>
      <c r="E230" s="39" t="s">
        <v>3683</v>
      </c>
    </row>
    <row r="231" spans="1:5" ht="25.5">
      <c r="A231" t="s">
        <v>67</v>
      </c>
      <c r="E231" s="37" t="s">
        <v>2465</v>
      </c>
    </row>
    <row r="232" spans="1:18" ht="12.75" customHeight="1">
      <c r="A232" s="6" t="s">
        <v>56</v>
      </c>
      <c s="6"/>
      <c s="41" t="s">
        <v>3795</v>
      </c>
      <c s="6"/>
      <c s="29" t="s">
        <v>3796</v>
      </c>
      <c s="6"/>
      <c s="6"/>
      <c s="6"/>
      <c s="42">
        <f>0+Q232</f>
      </c>
      <c r="O232">
        <f>0+R232</f>
      </c>
      <c r="Q232">
        <f>0+I233+I237+I241+I245+I249+I253+I257</f>
      </c>
      <c>
        <f>0+O233+O237+O241+O245+O249+O253+O257</f>
      </c>
    </row>
    <row r="233" spans="1:16" ht="12.75">
      <c r="A233" s="26" t="s">
        <v>59</v>
      </c>
      <c s="31" t="s">
        <v>171</v>
      </c>
      <c s="31" t="s">
        <v>3771</v>
      </c>
      <c s="26" t="s">
        <v>62</v>
      </c>
      <c s="32" t="s">
        <v>3772</v>
      </c>
      <c s="33" t="s">
        <v>71</v>
      </c>
      <c s="34">
        <v>18</v>
      </c>
      <c s="35">
        <v>0</v>
      </c>
      <c s="35">
        <f>ROUND(ROUND(H233,2)*ROUND(G233,3),2)</f>
      </c>
      <c r="O233">
        <f>(I233*21)/100</f>
      </c>
      <c t="s">
        <v>33</v>
      </c>
    </row>
    <row r="234" spans="1:5" ht="12.75">
      <c r="A234" s="36" t="s">
        <v>65</v>
      </c>
      <c r="E234" s="37" t="s">
        <v>3772</v>
      </c>
    </row>
    <row r="235" spans="1:5" ht="25.5">
      <c r="A235" s="38" t="s">
        <v>66</v>
      </c>
      <c r="E235" s="39" t="s">
        <v>3683</v>
      </c>
    </row>
    <row r="236" spans="1:5" ht="25.5">
      <c r="A236" t="s">
        <v>67</v>
      </c>
      <c r="E236" s="37" t="s">
        <v>2465</v>
      </c>
    </row>
    <row r="237" spans="1:16" ht="12.75">
      <c r="A237" s="26" t="s">
        <v>59</v>
      </c>
      <c s="31" t="s">
        <v>205</v>
      </c>
      <c s="31" t="s">
        <v>3773</v>
      </c>
      <c s="26" t="s">
        <v>62</v>
      </c>
      <c s="32" t="s">
        <v>3774</v>
      </c>
      <c s="33" t="s">
        <v>998</v>
      </c>
      <c s="34">
        <v>60</v>
      </c>
      <c s="35">
        <v>0</v>
      </c>
      <c s="35">
        <f>ROUND(ROUND(H237,2)*ROUND(G237,3),2)</f>
      </c>
      <c r="O237">
        <f>(I237*21)/100</f>
      </c>
      <c t="s">
        <v>33</v>
      </c>
    </row>
    <row r="238" spans="1:5" ht="12.75">
      <c r="A238" s="36" t="s">
        <v>65</v>
      </c>
      <c r="E238" s="37" t="s">
        <v>3774</v>
      </c>
    </row>
    <row r="239" spans="1:5" ht="25.5">
      <c r="A239" s="38" t="s">
        <v>66</v>
      </c>
      <c r="E239" s="39" t="s">
        <v>3683</v>
      </c>
    </row>
    <row r="240" spans="1:5" ht="25.5">
      <c r="A240" t="s">
        <v>67</v>
      </c>
      <c r="E240" s="37" t="s">
        <v>2465</v>
      </c>
    </row>
    <row r="241" spans="1:16" ht="25.5">
      <c r="A241" s="26" t="s">
        <v>59</v>
      </c>
      <c s="31" t="s">
        <v>177</v>
      </c>
      <c s="31" t="s">
        <v>3797</v>
      </c>
      <c s="26" t="s">
        <v>62</v>
      </c>
      <c s="32" t="s">
        <v>3798</v>
      </c>
      <c s="33" t="s">
        <v>81</v>
      </c>
      <c s="34">
        <v>48</v>
      </c>
      <c s="35">
        <v>0</v>
      </c>
      <c s="35">
        <f>ROUND(ROUND(H241,2)*ROUND(G241,3),2)</f>
      </c>
      <c r="O241">
        <f>(I241*21)/100</f>
      </c>
      <c t="s">
        <v>33</v>
      </c>
    </row>
    <row r="242" spans="1:5" ht="25.5">
      <c r="A242" s="36" t="s">
        <v>65</v>
      </c>
      <c r="E242" s="37" t="s">
        <v>3798</v>
      </c>
    </row>
    <row r="243" spans="1:5" ht="25.5">
      <c r="A243" s="38" t="s">
        <v>66</v>
      </c>
      <c r="E243" s="39" t="s">
        <v>3683</v>
      </c>
    </row>
    <row r="244" spans="1:5" ht="25.5">
      <c r="A244" t="s">
        <v>67</v>
      </c>
      <c r="E244" s="37" t="s">
        <v>2465</v>
      </c>
    </row>
    <row r="245" spans="1:16" ht="25.5">
      <c r="A245" s="26" t="s">
        <v>59</v>
      </c>
      <c s="31" t="s">
        <v>161</v>
      </c>
      <c s="31" t="s">
        <v>3799</v>
      </c>
      <c s="26" t="s">
        <v>62</v>
      </c>
      <c s="32" t="s">
        <v>3800</v>
      </c>
      <c s="33" t="s">
        <v>71</v>
      </c>
      <c s="34">
        <v>100</v>
      </c>
      <c s="35">
        <v>0</v>
      </c>
      <c s="35">
        <f>ROUND(ROUND(H245,2)*ROUND(G245,3),2)</f>
      </c>
      <c r="O245">
        <f>(I245*21)/100</f>
      </c>
      <c t="s">
        <v>33</v>
      </c>
    </row>
    <row r="246" spans="1:5" ht="25.5">
      <c r="A246" s="36" t="s">
        <v>65</v>
      </c>
      <c r="E246" s="37" t="s">
        <v>3800</v>
      </c>
    </row>
    <row r="247" spans="1:5" ht="25.5">
      <c r="A247" s="38" t="s">
        <v>66</v>
      </c>
      <c r="E247" s="39" t="s">
        <v>3683</v>
      </c>
    </row>
    <row r="248" spans="1:5" ht="25.5">
      <c r="A248" t="s">
        <v>67</v>
      </c>
      <c r="E248" s="37" t="s">
        <v>2465</v>
      </c>
    </row>
    <row r="249" spans="1:16" ht="12.75">
      <c r="A249" s="26" t="s">
        <v>59</v>
      </c>
      <c s="31" t="s">
        <v>174</v>
      </c>
      <c s="31" t="s">
        <v>3801</v>
      </c>
      <c s="26" t="s">
        <v>62</v>
      </c>
      <c s="32" t="s">
        <v>3802</v>
      </c>
      <c s="33" t="s">
        <v>71</v>
      </c>
      <c s="34">
        <v>1860</v>
      </c>
      <c s="35">
        <v>0</v>
      </c>
      <c s="35">
        <f>ROUND(ROUND(H249,2)*ROUND(G249,3),2)</f>
      </c>
      <c r="O249">
        <f>(I249*21)/100</f>
      </c>
      <c t="s">
        <v>33</v>
      </c>
    </row>
    <row r="250" spans="1:5" ht="12.75">
      <c r="A250" s="36" t="s">
        <v>65</v>
      </c>
      <c r="E250" s="37" t="s">
        <v>3802</v>
      </c>
    </row>
    <row r="251" spans="1:5" ht="25.5">
      <c r="A251" s="38" t="s">
        <v>66</v>
      </c>
      <c r="E251" s="39" t="s">
        <v>3683</v>
      </c>
    </row>
    <row r="252" spans="1:5" ht="25.5">
      <c r="A252" t="s">
        <v>67</v>
      </c>
      <c r="E252" s="37" t="s">
        <v>2465</v>
      </c>
    </row>
    <row r="253" spans="1:16" ht="12.75">
      <c r="A253" s="26" t="s">
        <v>59</v>
      </c>
      <c s="31" t="s">
        <v>167</v>
      </c>
      <c s="31" t="s">
        <v>3803</v>
      </c>
      <c s="26" t="s">
        <v>62</v>
      </c>
      <c s="32" t="s">
        <v>3784</v>
      </c>
      <c s="33" t="s">
        <v>71</v>
      </c>
      <c s="34">
        <v>12</v>
      </c>
      <c s="35">
        <v>0</v>
      </c>
      <c s="35">
        <f>ROUND(ROUND(H253,2)*ROUND(G253,3),2)</f>
      </c>
      <c r="O253">
        <f>(I253*21)/100</f>
      </c>
      <c t="s">
        <v>33</v>
      </c>
    </row>
    <row r="254" spans="1:5" ht="12.75">
      <c r="A254" s="36" t="s">
        <v>65</v>
      </c>
      <c r="E254" s="37" t="s">
        <v>3784</v>
      </c>
    </row>
    <row r="255" spans="1:5" ht="25.5">
      <c r="A255" s="38" t="s">
        <v>66</v>
      </c>
      <c r="E255" s="39" t="s">
        <v>3683</v>
      </c>
    </row>
    <row r="256" spans="1:5" ht="25.5">
      <c r="A256" t="s">
        <v>67</v>
      </c>
      <c r="E256" s="37" t="s">
        <v>2465</v>
      </c>
    </row>
    <row r="257" spans="1:16" ht="25.5">
      <c r="A257" s="26" t="s">
        <v>59</v>
      </c>
      <c s="31" t="s">
        <v>164</v>
      </c>
      <c s="31" t="s">
        <v>3804</v>
      </c>
      <c s="26" t="s">
        <v>62</v>
      </c>
      <c s="32" t="s">
        <v>3805</v>
      </c>
      <c s="33" t="s">
        <v>71</v>
      </c>
      <c s="34">
        <v>100</v>
      </c>
      <c s="35">
        <v>0</v>
      </c>
      <c s="35">
        <f>ROUND(ROUND(H257,2)*ROUND(G257,3),2)</f>
      </c>
      <c r="O257">
        <f>(I257*21)/100</f>
      </c>
      <c t="s">
        <v>33</v>
      </c>
    </row>
    <row r="258" spans="1:5" ht="25.5">
      <c r="A258" s="36" t="s">
        <v>65</v>
      </c>
      <c r="E258" s="37" t="s">
        <v>3805</v>
      </c>
    </row>
    <row r="259" spans="1:5" ht="25.5">
      <c r="A259" s="38" t="s">
        <v>66</v>
      </c>
      <c r="E259" s="39" t="s">
        <v>3683</v>
      </c>
    </row>
    <row r="260" spans="1:5" ht="25.5">
      <c r="A260" t="s">
        <v>67</v>
      </c>
      <c r="E260" s="37" t="s">
        <v>2465</v>
      </c>
    </row>
    <row r="261" spans="1:18" ht="12.75" customHeight="1">
      <c r="A261" s="6" t="s">
        <v>56</v>
      </c>
      <c s="6"/>
      <c s="41" t="s">
        <v>3806</v>
      </c>
      <c s="6"/>
      <c s="29" t="s">
        <v>3807</v>
      </c>
      <c s="6"/>
      <c s="6"/>
      <c s="6"/>
      <c s="42">
        <f>0+Q261</f>
      </c>
      <c r="O261">
        <f>0+R261</f>
      </c>
      <c r="Q261">
        <f>0+I262+I266</f>
      </c>
      <c>
        <f>0+O262+O266</f>
      </c>
    </row>
    <row r="262" spans="1:16" ht="12.75">
      <c r="A262" s="26" t="s">
        <v>59</v>
      </c>
      <c s="31" t="s">
        <v>180</v>
      </c>
      <c s="31" t="s">
        <v>3808</v>
      </c>
      <c s="26" t="s">
        <v>62</v>
      </c>
      <c s="32" t="s">
        <v>3809</v>
      </c>
      <c s="33" t="s">
        <v>3682</v>
      </c>
      <c s="34">
        <v>2</v>
      </c>
      <c s="35">
        <v>0</v>
      </c>
      <c s="35">
        <f>ROUND(ROUND(H262,2)*ROUND(G262,3),2)</f>
      </c>
      <c r="O262">
        <f>(I262*21)/100</f>
      </c>
      <c t="s">
        <v>33</v>
      </c>
    </row>
    <row r="263" spans="1:5" ht="12.75">
      <c r="A263" s="36" t="s">
        <v>65</v>
      </c>
      <c r="E263" s="37" t="s">
        <v>3809</v>
      </c>
    </row>
    <row r="264" spans="1:5" ht="25.5">
      <c r="A264" s="38" t="s">
        <v>66</v>
      </c>
      <c r="E264" s="39" t="s">
        <v>3683</v>
      </c>
    </row>
    <row r="265" spans="1:5" ht="25.5">
      <c r="A265" t="s">
        <v>67</v>
      </c>
      <c r="E265" s="37" t="s">
        <v>2465</v>
      </c>
    </row>
    <row r="266" spans="1:16" ht="12.75">
      <c r="A266" s="26" t="s">
        <v>59</v>
      </c>
      <c s="31" t="s">
        <v>183</v>
      </c>
      <c s="31" t="s">
        <v>3810</v>
      </c>
      <c s="26" t="s">
        <v>62</v>
      </c>
      <c s="32" t="s">
        <v>3811</v>
      </c>
      <c s="33" t="s">
        <v>3682</v>
      </c>
      <c s="34">
        <v>2</v>
      </c>
      <c s="35">
        <v>0</v>
      </c>
      <c s="35">
        <f>ROUND(ROUND(H266,2)*ROUND(G266,3),2)</f>
      </c>
      <c r="O266">
        <f>(I266*21)/100</f>
      </c>
      <c t="s">
        <v>33</v>
      </c>
    </row>
    <row r="267" spans="1:5" ht="12.75">
      <c r="A267" s="36" t="s">
        <v>65</v>
      </c>
      <c r="E267" s="37" t="s">
        <v>3811</v>
      </c>
    </row>
    <row r="268" spans="1:5" ht="25.5">
      <c r="A268" s="38" t="s">
        <v>66</v>
      </c>
      <c r="E268" s="39" t="s">
        <v>3683</v>
      </c>
    </row>
    <row r="269" spans="1:5" ht="25.5">
      <c r="A269" t="s">
        <v>67</v>
      </c>
      <c r="E269" s="37" t="s">
        <v>2465</v>
      </c>
    </row>
    <row r="270" spans="1:18" ht="12.75" customHeight="1">
      <c r="A270" s="6" t="s">
        <v>56</v>
      </c>
      <c s="6"/>
      <c s="41" t="s">
        <v>3812</v>
      </c>
      <c s="6"/>
      <c s="29" t="s">
        <v>3813</v>
      </c>
      <c s="6"/>
      <c s="6"/>
      <c s="6"/>
      <c s="42">
        <f>0+Q270</f>
      </c>
      <c r="O270">
        <f>0+R270</f>
      </c>
      <c r="Q270">
        <f>0+I271+I275+I279+I283+I287+I291+I295+I299+I303+I307+I311+I315+I319+I323</f>
      </c>
      <c>
        <f>0+O271+O275+O279+O283+O287+O291+O295+O299+O303+O307+O311+O315+O319+O323</f>
      </c>
    </row>
    <row r="271" spans="1:16" ht="12.75">
      <c r="A271" s="26" t="s">
        <v>59</v>
      </c>
      <c s="31" t="s">
        <v>186</v>
      </c>
      <c s="31" t="s">
        <v>3814</v>
      </c>
      <c s="26" t="s">
        <v>62</v>
      </c>
      <c s="32" t="s">
        <v>3815</v>
      </c>
      <c s="33" t="s">
        <v>3816</v>
      </c>
      <c s="34">
        <v>12</v>
      </c>
      <c s="35">
        <v>0</v>
      </c>
      <c s="35">
        <f>ROUND(ROUND(H271,2)*ROUND(G271,3),2)</f>
      </c>
      <c r="O271">
        <f>(I271*21)/100</f>
      </c>
      <c t="s">
        <v>33</v>
      </c>
    </row>
    <row r="272" spans="1:5" ht="12.75">
      <c r="A272" s="36" t="s">
        <v>65</v>
      </c>
      <c r="E272" s="37" t="s">
        <v>3815</v>
      </c>
    </row>
    <row r="273" spans="1:5" ht="25.5">
      <c r="A273" s="38" t="s">
        <v>66</v>
      </c>
      <c r="E273" s="39" t="s">
        <v>3683</v>
      </c>
    </row>
    <row r="274" spans="1:5" ht="25.5">
      <c r="A274" t="s">
        <v>67</v>
      </c>
      <c r="E274" s="37" t="s">
        <v>2465</v>
      </c>
    </row>
    <row r="275" spans="1:16" ht="12.75">
      <c r="A275" s="26" t="s">
        <v>59</v>
      </c>
      <c s="31" t="s">
        <v>189</v>
      </c>
      <c s="31" t="s">
        <v>3817</v>
      </c>
      <c s="26" t="s">
        <v>62</v>
      </c>
      <c s="32" t="s">
        <v>3818</v>
      </c>
      <c s="33" t="s">
        <v>81</v>
      </c>
      <c s="34">
        <v>6</v>
      </c>
      <c s="35">
        <v>0</v>
      </c>
      <c s="35">
        <f>ROUND(ROUND(H275,2)*ROUND(G275,3),2)</f>
      </c>
      <c r="O275">
        <f>(I275*21)/100</f>
      </c>
      <c t="s">
        <v>33</v>
      </c>
    </row>
    <row r="276" spans="1:5" ht="12.75">
      <c r="A276" s="36" t="s">
        <v>65</v>
      </c>
      <c r="E276" s="37" t="s">
        <v>3818</v>
      </c>
    </row>
    <row r="277" spans="1:5" ht="25.5">
      <c r="A277" s="38" t="s">
        <v>66</v>
      </c>
      <c r="E277" s="39" t="s">
        <v>3683</v>
      </c>
    </row>
    <row r="278" spans="1:5" ht="25.5">
      <c r="A278" t="s">
        <v>67</v>
      </c>
      <c r="E278" s="37" t="s">
        <v>2465</v>
      </c>
    </row>
    <row r="279" spans="1:16" ht="12.75">
      <c r="A279" s="26" t="s">
        <v>59</v>
      </c>
      <c s="31" t="s">
        <v>192</v>
      </c>
      <c s="31" t="s">
        <v>3819</v>
      </c>
      <c s="26" t="s">
        <v>62</v>
      </c>
      <c s="32" t="s">
        <v>3820</v>
      </c>
      <c s="33" t="s">
        <v>3682</v>
      </c>
      <c s="34">
        <v>1</v>
      </c>
      <c s="35">
        <v>0</v>
      </c>
      <c s="35">
        <f>ROUND(ROUND(H279,2)*ROUND(G279,3),2)</f>
      </c>
      <c r="O279">
        <f>(I279*21)/100</f>
      </c>
      <c t="s">
        <v>33</v>
      </c>
    </row>
    <row r="280" spans="1:5" ht="12.75">
      <c r="A280" s="36" t="s">
        <v>65</v>
      </c>
      <c r="E280" s="37" t="s">
        <v>3820</v>
      </c>
    </row>
    <row r="281" spans="1:5" ht="25.5">
      <c r="A281" s="38" t="s">
        <v>66</v>
      </c>
      <c r="E281" s="39" t="s">
        <v>3683</v>
      </c>
    </row>
    <row r="282" spans="1:5" ht="25.5">
      <c r="A282" t="s">
        <v>67</v>
      </c>
      <c r="E282" s="37" t="s">
        <v>2465</v>
      </c>
    </row>
    <row r="283" spans="1:16" ht="12.75">
      <c r="A283" s="26" t="s">
        <v>59</v>
      </c>
      <c s="31" t="s">
        <v>195</v>
      </c>
      <c s="31" t="s">
        <v>3821</v>
      </c>
      <c s="26" t="s">
        <v>62</v>
      </c>
      <c s="32" t="s">
        <v>3822</v>
      </c>
      <c s="33" t="s">
        <v>3682</v>
      </c>
      <c s="34">
        <v>2</v>
      </c>
      <c s="35">
        <v>0</v>
      </c>
      <c s="35">
        <f>ROUND(ROUND(H283,2)*ROUND(G283,3),2)</f>
      </c>
      <c r="O283">
        <f>(I283*21)/100</f>
      </c>
      <c t="s">
        <v>33</v>
      </c>
    </row>
    <row r="284" spans="1:5" ht="12.75">
      <c r="A284" s="36" t="s">
        <v>65</v>
      </c>
      <c r="E284" s="37" t="s">
        <v>3822</v>
      </c>
    </row>
    <row r="285" spans="1:5" ht="25.5">
      <c r="A285" s="38" t="s">
        <v>66</v>
      </c>
      <c r="E285" s="39" t="s">
        <v>3683</v>
      </c>
    </row>
    <row r="286" spans="1:5" ht="25.5">
      <c r="A286" t="s">
        <v>67</v>
      </c>
      <c r="E286" s="37" t="s">
        <v>2465</v>
      </c>
    </row>
    <row r="287" spans="1:16" ht="12.75">
      <c r="A287" s="26" t="s">
        <v>59</v>
      </c>
      <c s="31" t="s">
        <v>198</v>
      </c>
      <c s="31" t="s">
        <v>3823</v>
      </c>
      <c s="26" t="s">
        <v>62</v>
      </c>
      <c s="32" t="s">
        <v>3824</v>
      </c>
      <c s="33" t="s">
        <v>3682</v>
      </c>
      <c s="34">
        <v>2</v>
      </c>
      <c s="35">
        <v>0</v>
      </c>
      <c s="35">
        <f>ROUND(ROUND(H287,2)*ROUND(G287,3),2)</f>
      </c>
      <c r="O287">
        <f>(I287*21)/100</f>
      </c>
      <c t="s">
        <v>33</v>
      </c>
    </row>
    <row r="288" spans="1:5" ht="12.75">
      <c r="A288" s="36" t="s">
        <v>65</v>
      </c>
      <c r="E288" s="37" t="s">
        <v>3824</v>
      </c>
    </row>
    <row r="289" spans="1:5" ht="25.5">
      <c r="A289" s="38" t="s">
        <v>66</v>
      </c>
      <c r="E289" s="39" t="s">
        <v>3683</v>
      </c>
    </row>
    <row r="290" spans="1:5" ht="25.5">
      <c r="A290" t="s">
        <v>67</v>
      </c>
      <c r="E290" s="37" t="s">
        <v>2465</v>
      </c>
    </row>
    <row r="291" spans="1:16" ht="12.75">
      <c r="A291" s="26" t="s">
        <v>59</v>
      </c>
      <c s="31" t="s">
        <v>329</v>
      </c>
      <c s="31" t="s">
        <v>3825</v>
      </c>
      <c s="26" t="s">
        <v>62</v>
      </c>
      <c s="32" t="s">
        <v>3826</v>
      </c>
      <c s="33" t="s">
        <v>3682</v>
      </c>
      <c s="34">
        <v>2</v>
      </c>
      <c s="35">
        <v>0</v>
      </c>
      <c s="35">
        <f>ROUND(ROUND(H291,2)*ROUND(G291,3),2)</f>
      </c>
      <c r="O291">
        <f>(I291*21)/100</f>
      </c>
      <c t="s">
        <v>33</v>
      </c>
    </row>
    <row r="292" spans="1:5" ht="12.75">
      <c r="A292" s="36" t="s">
        <v>65</v>
      </c>
      <c r="E292" s="37" t="s">
        <v>3826</v>
      </c>
    </row>
    <row r="293" spans="1:5" ht="25.5">
      <c r="A293" s="38" t="s">
        <v>66</v>
      </c>
      <c r="E293" s="39" t="s">
        <v>3683</v>
      </c>
    </row>
    <row r="294" spans="1:5" ht="25.5">
      <c r="A294" t="s">
        <v>67</v>
      </c>
      <c r="E294" s="37" t="s">
        <v>2465</v>
      </c>
    </row>
    <row r="295" spans="1:16" ht="38.25">
      <c r="A295" s="26" t="s">
        <v>59</v>
      </c>
      <c s="31" t="s">
        <v>515</v>
      </c>
      <c s="31" t="s">
        <v>3827</v>
      </c>
      <c s="26" t="s">
        <v>62</v>
      </c>
      <c s="32" t="s">
        <v>3828</v>
      </c>
      <c s="33" t="s">
        <v>3682</v>
      </c>
      <c s="34">
        <v>1</v>
      </c>
      <c s="35">
        <v>0</v>
      </c>
      <c s="35">
        <f>ROUND(ROUND(H295,2)*ROUND(G295,3),2)</f>
      </c>
      <c r="O295">
        <f>(I295*21)/100</f>
      </c>
      <c t="s">
        <v>33</v>
      </c>
    </row>
    <row r="296" spans="1:5" ht="38.25">
      <c r="A296" s="36" t="s">
        <v>65</v>
      </c>
      <c r="E296" s="37" t="s">
        <v>3829</v>
      </c>
    </row>
    <row r="297" spans="1:5" ht="25.5">
      <c r="A297" s="38" t="s">
        <v>66</v>
      </c>
      <c r="E297" s="39" t="s">
        <v>3683</v>
      </c>
    </row>
    <row r="298" spans="1:5" ht="25.5">
      <c r="A298" t="s">
        <v>67</v>
      </c>
      <c r="E298" s="37" t="s">
        <v>2465</v>
      </c>
    </row>
    <row r="299" spans="1:16" ht="12.75">
      <c r="A299" s="26" t="s">
        <v>59</v>
      </c>
      <c s="31" t="s">
        <v>522</v>
      </c>
      <c s="31" t="s">
        <v>3830</v>
      </c>
      <c s="26" t="s">
        <v>62</v>
      </c>
      <c s="32" t="s">
        <v>3182</v>
      </c>
      <c s="33" t="s">
        <v>934</v>
      </c>
      <c s="34">
        <v>1</v>
      </c>
      <c s="35">
        <v>0</v>
      </c>
      <c s="35">
        <f>ROUND(ROUND(H299,2)*ROUND(G299,3),2)</f>
      </c>
      <c r="O299">
        <f>(I299*21)/100</f>
      </c>
      <c t="s">
        <v>33</v>
      </c>
    </row>
    <row r="300" spans="1:5" ht="12.75">
      <c r="A300" s="36" t="s">
        <v>65</v>
      </c>
      <c r="E300" s="37" t="s">
        <v>3182</v>
      </c>
    </row>
    <row r="301" spans="1:5" ht="12.75">
      <c r="A301" s="38" t="s">
        <v>66</v>
      </c>
      <c r="E301" s="39" t="s">
        <v>62</v>
      </c>
    </row>
    <row r="302" spans="1:5" ht="25.5">
      <c r="A302" t="s">
        <v>67</v>
      </c>
      <c r="E302" s="37" t="s">
        <v>2465</v>
      </c>
    </row>
    <row r="303" spans="1:16" ht="12.75">
      <c r="A303" s="26" t="s">
        <v>59</v>
      </c>
      <c s="31" t="s">
        <v>523</v>
      </c>
      <c s="31" t="s">
        <v>3831</v>
      </c>
      <c s="26" t="s">
        <v>62</v>
      </c>
      <c s="32" t="s">
        <v>3832</v>
      </c>
      <c s="33" t="s">
        <v>934</v>
      </c>
      <c s="34">
        <v>1</v>
      </c>
      <c s="35">
        <v>0</v>
      </c>
      <c s="35">
        <f>ROUND(ROUND(H303,2)*ROUND(G303,3),2)</f>
      </c>
      <c r="O303">
        <f>(I303*21)/100</f>
      </c>
      <c t="s">
        <v>33</v>
      </c>
    </row>
    <row r="304" spans="1:5" ht="12.75">
      <c r="A304" s="36" t="s">
        <v>65</v>
      </c>
      <c r="E304" s="37" t="s">
        <v>3832</v>
      </c>
    </row>
    <row r="305" spans="1:5" ht="12.75">
      <c r="A305" s="38" t="s">
        <v>66</v>
      </c>
      <c r="E305" s="39" t="s">
        <v>62</v>
      </c>
    </row>
    <row r="306" spans="1:5" ht="25.5">
      <c r="A306" t="s">
        <v>67</v>
      </c>
      <c r="E306" s="37" t="s">
        <v>2465</v>
      </c>
    </row>
    <row r="307" spans="1:16" ht="12.75">
      <c r="A307" s="26" t="s">
        <v>59</v>
      </c>
      <c s="31" t="s">
        <v>526</v>
      </c>
      <c s="31" t="s">
        <v>3833</v>
      </c>
      <c s="26" t="s">
        <v>62</v>
      </c>
      <c s="32" t="s">
        <v>3834</v>
      </c>
      <c s="33" t="s">
        <v>934</v>
      </c>
      <c s="34">
        <v>1</v>
      </c>
      <c s="35">
        <v>0</v>
      </c>
      <c s="35">
        <f>ROUND(ROUND(H307,2)*ROUND(G307,3),2)</f>
      </c>
      <c r="O307">
        <f>(I307*21)/100</f>
      </c>
      <c t="s">
        <v>33</v>
      </c>
    </row>
    <row r="308" spans="1:5" ht="12.75">
      <c r="A308" s="36" t="s">
        <v>65</v>
      </c>
      <c r="E308" s="37" t="s">
        <v>3834</v>
      </c>
    </row>
    <row r="309" spans="1:5" ht="12.75">
      <c r="A309" s="38" t="s">
        <v>66</v>
      </c>
      <c r="E309" s="39" t="s">
        <v>62</v>
      </c>
    </row>
    <row r="310" spans="1:5" ht="25.5">
      <c r="A310" t="s">
        <v>67</v>
      </c>
      <c r="E310" s="37" t="s">
        <v>2465</v>
      </c>
    </row>
    <row r="311" spans="1:16" ht="12.75">
      <c r="A311" s="26" t="s">
        <v>59</v>
      </c>
      <c s="31" t="s">
        <v>501</v>
      </c>
      <c s="31" t="s">
        <v>3835</v>
      </c>
      <c s="26" t="s">
        <v>62</v>
      </c>
      <c s="32" t="s">
        <v>3836</v>
      </c>
      <c s="33" t="s">
        <v>934</v>
      </c>
      <c s="34">
        <v>1</v>
      </c>
      <c s="35">
        <v>0</v>
      </c>
      <c s="35">
        <f>ROUND(ROUND(H311,2)*ROUND(G311,3),2)</f>
      </c>
      <c r="O311">
        <f>(I311*21)/100</f>
      </c>
      <c t="s">
        <v>33</v>
      </c>
    </row>
    <row r="312" spans="1:5" ht="12.75">
      <c r="A312" s="36" t="s">
        <v>65</v>
      </c>
      <c r="E312" s="37" t="s">
        <v>3836</v>
      </c>
    </row>
    <row r="313" spans="1:5" ht="12.75">
      <c r="A313" s="38" t="s">
        <v>66</v>
      </c>
      <c r="E313" s="39" t="s">
        <v>62</v>
      </c>
    </row>
    <row r="314" spans="1:5" ht="25.5">
      <c r="A314" t="s">
        <v>67</v>
      </c>
      <c r="E314" s="37" t="s">
        <v>2465</v>
      </c>
    </row>
    <row r="315" spans="1:16" ht="12.75">
      <c r="A315" s="26" t="s">
        <v>59</v>
      </c>
      <c s="31" t="s">
        <v>531</v>
      </c>
      <c s="31" t="s">
        <v>3837</v>
      </c>
      <c s="26" t="s">
        <v>62</v>
      </c>
      <c s="32" t="s">
        <v>3838</v>
      </c>
      <c s="33" t="s">
        <v>934</v>
      </c>
      <c s="34">
        <v>1</v>
      </c>
      <c s="35">
        <v>0</v>
      </c>
      <c s="35">
        <f>ROUND(ROUND(H315,2)*ROUND(G315,3),2)</f>
      </c>
      <c r="O315">
        <f>(I315*21)/100</f>
      </c>
      <c t="s">
        <v>33</v>
      </c>
    </row>
    <row r="316" spans="1:5" ht="12.75">
      <c r="A316" s="36" t="s">
        <v>65</v>
      </c>
      <c r="E316" s="37" t="s">
        <v>3838</v>
      </c>
    </row>
    <row r="317" spans="1:5" ht="12.75">
      <c r="A317" s="38" t="s">
        <v>66</v>
      </c>
      <c r="E317" s="39" t="s">
        <v>62</v>
      </c>
    </row>
    <row r="318" spans="1:5" ht="25.5">
      <c r="A318" t="s">
        <v>67</v>
      </c>
      <c r="E318" s="37" t="s">
        <v>2465</v>
      </c>
    </row>
    <row r="319" spans="1:16" ht="12.75">
      <c r="A319" s="26" t="s">
        <v>59</v>
      </c>
      <c s="31" t="s">
        <v>518</v>
      </c>
      <c s="31" t="s">
        <v>3839</v>
      </c>
      <c s="26" t="s">
        <v>62</v>
      </c>
      <c s="32" t="s">
        <v>3840</v>
      </c>
      <c s="33" t="s">
        <v>3682</v>
      </c>
      <c s="34">
        <v>1</v>
      </c>
      <c s="35">
        <v>0</v>
      </c>
      <c s="35">
        <f>ROUND(ROUND(H319,2)*ROUND(G319,3),2)</f>
      </c>
      <c r="O319">
        <f>(I319*21)/100</f>
      </c>
      <c t="s">
        <v>33</v>
      </c>
    </row>
    <row r="320" spans="1:5" ht="12.75">
      <c r="A320" s="36" t="s">
        <v>65</v>
      </c>
      <c r="E320" s="37" t="s">
        <v>3840</v>
      </c>
    </row>
    <row r="321" spans="1:5" ht="12.75">
      <c r="A321" s="38" t="s">
        <v>66</v>
      </c>
      <c r="E321" s="39" t="s">
        <v>62</v>
      </c>
    </row>
    <row r="322" spans="1:5" ht="25.5">
      <c r="A322" t="s">
        <v>67</v>
      </c>
      <c r="E322" s="37" t="s">
        <v>2465</v>
      </c>
    </row>
    <row r="323" spans="1:16" ht="12.75">
      <c r="A323" s="26" t="s">
        <v>59</v>
      </c>
      <c s="31" t="s">
        <v>521</v>
      </c>
      <c s="31" t="s">
        <v>3841</v>
      </c>
      <c s="26" t="s">
        <v>62</v>
      </c>
      <c s="32" t="s">
        <v>3842</v>
      </c>
      <c s="33" t="s">
        <v>3682</v>
      </c>
      <c s="34">
        <v>1</v>
      </c>
      <c s="35">
        <v>0</v>
      </c>
      <c s="35">
        <f>ROUND(ROUND(H323,2)*ROUND(G323,3),2)</f>
      </c>
      <c r="O323">
        <f>(I323*21)/100</f>
      </c>
      <c t="s">
        <v>33</v>
      </c>
    </row>
    <row r="324" spans="1:5" ht="12.75">
      <c r="A324" s="36" t="s">
        <v>65</v>
      </c>
      <c r="E324" s="37" t="s">
        <v>3842</v>
      </c>
    </row>
    <row r="325" spans="1:5" ht="12.75">
      <c r="A325" s="38" t="s">
        <v>66</v>
      </c>
      <c r="E325" s="39" t="s">
        <v>62</v>
      </c>
    </row>
    <row r="326" spans="1:5" ht="25.5">
      <c r="A326" t="s">
        <v>67</v>
      </c>
      <c r="E326" s="37" t="s">
        <v>2465</v>
      </c>
    </row>
    <row r="327" spans="1:18" ht="12.75" customHeight="1">
      <c r="A327" s="6" t="s">
        <v>56</v>
      </c>
      <c s="6"/>
      <c s="41" t="s">
        <v>3843</v>
      </c>
      <c s="6"/>
      <c s="29" t="s">
        <v>3844</v>
      </c>
      <c s="6"/>
      <c s="6"/>
      <c s="6"/>
      <c s="42">
        <f>0+Q327</f>
      </c>
      <c r="O327">
        <f>0+R327</f>
      </c>
      <c r="Q327">
        <f>0+I328+I332</f>
      </c>
      <c>
        <f>0+O328+O332</f>
      </c>
    </row>
    <row r="328" spans="1:16" ht="12.75">
      <c r="A328" s="26" t="s">
        <v>59</v>
      </c>
      <c s="31" t="s">
        <v>534</v>
      </c>
      <c s="31" t="s">
        <v>3845</v>
      </c>
      <c s="26" t="s">
        <v>62</v>
      </c>
      <c s="32" t="s">
        <v>3846</v>
      </c>
      <c s="33" t="s">
        <v>204</v>
      </c>
      <c s="34">
        <v>1000</v>
      </c>
      <c s="35">
        <v>0</v>
      </c>
      <c s="35">
        <f>ROUND(ROUND(H328,2)*ROUND(G328,3),2)</f>
      </c>
      <c r="O328">
        <f>(I328*21)/100</f>
      </c>
      <c t="s">
        <v>33</v>
      </c>
    </row>
    <row r="329" spans="1:5" ht="12.75">
      <c r="A329" s="36" t="s">
        <v>65</v>
      </c>
      <c r="E329" s="37" t="s">
        <v>3846</v>
      </c>
    </row>
    <row r="330" spans="1:5" ht="25.5">
      <c r="A330" s="38" t="s">
        <v>66</v>
      </c>
      <c r="E330" s="39" t="s">
        <v>3683</v>
      </c>
    </row>
    <row r="331" spans="1:5" ht="25.5">
      <c r="A331" t="s">
        <v>67</v>
      </c>
      <c r="E331" s="37" t="s">
        <v>2465</v>
      </c>
    </row>
    <row r="332" spans="1:16" ht="12.75">
      <c r="A332" s="26" t="s">
        <v>59</v>
      </c>
      <c s="31" t="s">
        <v>489</v>
      </c>
      <c s="31" t="s">
        <v>3847</v>
      </c>
      <c s="26" t="s">
        <v>62</v>
      </c>
      <c s="32" t="s">
        <v>3848</v>
      </c>
      <c s="33" t="s">
        <v>204</v>
      </c>
      <c s="34">
        <v>80</v>
      </c>
      <c s="35">
        <v>0</v>
      </c>
      <c s="35">
        <f>ROUND(ROUND(H332,2)*ROUND(G332,3),2)</f>
      </c>
      <c r="O332">
        <f>(I332*21)/100</f>
      </c>
      <c t="s">
        <v>33</v>
      </c>
    </row>
    <row r="333" spans="1:5" ht="12.75">
      <c r="A333" s="36" t="s">
        <v>65</v>
      </c>
      <c r="E333" s="37" t="s">
        <v>3848</v>
      </c>
    </row>
    <row r="334" spans="1:5" ht="25.5">
      <c r="A334" s="38" t="s">
        <v>66</v>
      </c>
      <c r="E334" s="39" t="s">
        <v>3683</v>
      </c>
    </row>
    <row r="335" spans="1:5" ht="25.5">
      <c r="A335" t="s">
        <v>67</v>
      </c>
      <c r="E335" s="37" t="s">
        <v>2465</v>
      </c>
    </row>
    <row r="336" spans="1:18" ht="12.75" customHeight="1">
      <c r="A336" s="6" t="s">
        <v>56</v>
      </c>
      <c s="6"/>
      <c s="41" t="s">
        <v>3849</v>
      </c>
      <c s="6"/>
      <c s="29" t="s">
        <v>3705</v>
      </c>
      <c s="6"/>
      <c s="6"/>
      <c s="6"/>
      <c s="42">
        <f>0+Q336</f>
      </c>
      <c r="O336">
        <f>0+R336</f>
      </c>
      <c r="Q336">
        <f>0+I337</f>
      </c>
      <c>
        <f>0+O337</f>
      </c>
    </row>
    <row r="337" spans="1:16" ht="12.75">
      <c r="A337" s="26" t="s">
        <v>59</v>
      </c>
      <c s="31" t="s">
        <v>492</v>
      </c>
      <c s="31" t="s">
        <v>3850</v>
      </c>
      <c s="26" t="s">
        <v>62</v>
      </c>
      <c s="32" t="s">
        <v>3848</v>
      </c>
      <c s="33" t="s">
        <v>204</v>
      </c>
      <c s="34">
        <v>120</v>
      </c>
      <c s="35">
        <v>0</v>
      </c>
      <c s="35">
        <f>ROUND(ROUND(H337,2)*ROUND(G337,3),2)</f>
      </c>
      <c r="O337">
        <f>(I337*21)/100</f>
      </c>
      <c t="s">
        <v>33</v>
      </c>
    </row>
    <row r="338" spans="1:5" ht="12.75">
      <c r="A338" s="36" t="s">
        <v>65</v>
      </c>
      <c r="E338" s="37" t="s">
        <v>3848</v>
      </c>
    </row>
    <row r="339" spans="1:5" ht="25.5">
      <c r="A339" s="38" t="s">
        <v>66</v>
      </c>
      <c r="E339" s="39" t="s">
        <v>3683</v>
      </c>
    </row>
    <row r="340" spans="1:5" ht="25.5">
      <c r="A340" t="s">
        <v>67</v>
      </c>
      <c r="E340" s="37" t="s">
        <v>2465</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362"/>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0+O12+O21+O42+O115+O176+O237+O298+O335+O344+O353+O358</f>
      </c>
      <c t="s">
        <v>32</v>
      </c>
    </row>
    <row r="3" spans="1:16" ht="15" customHeight="1">
      <c r="A3" t="s">
        <v>12</v>
      </c>
      <c s="12" t="s">
        <v>14</v>
      </c>
      <c s="13" t="s">
        <v>15</v>
      </c>
      <c s="1"/>
      <c s="14" t="s">
        <v>16</v>
      </c>
      <c s="1"/>
      <c s="9"/>
      <c s="8" t="s">
        <v>3851</v>
      </c>
      <c s="43">
        <f>0+I12+I21+I42+I115+I176+I237+I298+I335+I344+I353+I358</f>
      </c>
      <c r="O3" t="s">
        <v>29</v>
      </c>
      <c t="s">
        <v>33</v>
      </c>
    </row>
    <row r="4" spans="1:16" ht="15" customHeight="1">
      <c r="A4" t="s">
        <v>17</v>
      </c>
      <c s="12" t="s">
        <v>18</v>
      </c>
      <c s="13" t="s">
        <v>1315</v>
      </c>
      <c s="1"/>
      <c s="14" t="s">
        <v>1316</v>
      </c>
      <c s="1"/>
      <c s="1"/>
      <c s="11"/>
      <c s="11"/>
      <c r="O4" t="s">
        <v>30</v>
      </c>
      <c t="s">
        <v>33</v>
      </c>
    </row>
    <row r="5" spans="1:16" ht="12.75" customHeight="1">
      <c r="A5" t="s">
        <v>21</v>
      </c>
      <c s="12" t="s">
        <v>18</v>
      </c>
      <c s="13" t="s">
        <v>3320</v>
      </c>
      <c s="1"/>
      <c s="14" t="s">
        <v>3321</v>
      </c>
      <c s="1"/>
      <c s="1"/>
      <c s="1"/>
      <c s="1"/>
      <c r="O5" t="s">
        <v>31</v>
      </c>
      <c t="s">
        <v>33</v>
      </c>
    </row>
    <row r="6" spans="1:9" ht="12.75" customHeight="1">
      <c r="A6" t="s">
        <v>24</v>
      </c>
      <c s="12" t="s">
        <v>18</v>
      </c>
      <c s="13" t="s">
        <v>3466</v>
      </c>
      <c s="1"/>
      <c s="14" t="s">
        <v>3467</v>
      </c>
      <c s="1"/>
      <c s="1"/>
      <c s="1"/>
      <c s="1"/>
    </row>
    <row r="7" spans="1:9" ht="12.75" customHeight="1">
      <c r="A7" t="s">
        <v>27</v>
      </c>
      <c s="12" t="s">
        <v>18</v>
      </c>
      <c s="13" t="s">
        <v>3672</v>
      </c>
      <c s="1"/>
      <c s="14" t="s">
        <v>3673</v>
      </c>
      <c s="1"/>
      <c s="1"/>
      <c s="1"/>
      <c s="1"/>
    </row>
    <row r="8" spans="1:9" ht="12.75" customHeight="1">
      <c r="A8" t="s">
        <v>322</v>
      </c>
      <c s="16" t="s">
        <v>28</v>
      </c>
      <c s="17" t="s">
        <v>3851</v>
      </c>
      <c s="6"/>
      <c s="18" t="s">
        <v>3852</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2768</v>
      </c>
      <c s="27"/>
      <c s="29" t="s">
        <v>2571</v>
      </c>
      <c s="27"/>
      <c s="27"/>
      <c s="27"/>
      <c s="30">
        <f>0+Q12</f>
      </c>
      <c r="O12">
        <f>0+R12</f>
      </c>
      <c r="Q12">
        <f>0+I13+I17</f>
      </c>
      <c>
        <f>0+O13+O17</f>
      </c>
    </row>
    <row r="13" spans="1:16" ht="25.5">
      <c r="A13" s="26" t="s">
        <v>59</v>
      </c>
      <c s="31" t="s">
        <v>39</v>
      </c>
      <c s="31" t="s">
        <v>3854</v>
      </c>
      <c s="26" t="s">
        <v>62</v>
      </c>
      <c s="32" t="s">
        <v>3855</v>
      </c>
      <c s="33" t="s">
        <v>971</v>
      </c>
      <c s="34">
        <v>3.49</v>
      </c>
      <c s="35">
        <v>0</v>
      </c>
      <c s="35">
        <f>ROUND(ROUND(H13,2)*ROUND(G13,3),2)</f>
      </c>
      <c r="O13">
        <f>(I13*21)/100</f>
      </c>
      <c t="s">
        <v>33</v>
      </c>
    </row>
    <row r="14" spans="1:5" ht="25.5">
      <c r="A14" s="36" t="s">
        <v>65</v>
      </c>
      <c r="E14" s="37" t="s">
        <v>3855</v>
      </c>
    </row>
    <row r="15" spans="1:5" ht="63.75">
      <c r="A15" s="38" t="s">
        <v>66</v>
      </c>
      <c r="E15" s="39" t="s">
        <v>3856</v>
      </c>
    </row>
    <row r="16" spans="1:5" ht="25.5">
      <c r="A16" t="s">
        <v>67</v>
      </c>
      <c r="E16" s="37" t="s">
        <v>2465</v>
      </c>
    </row>
    <row r="17" spans="1:16" ht="12.75">
      <c r="A17" s="26" t="s">
        <v>59</v>
      </c>
      <c s="31" t="s">
        <v>33</v>
      </c>
      <c s="31" t="s">
        <v>3857</v>
      </c>
      <c s="26" t="s">
        <v>62</v>
      </c>
      <c s="32" t="s">
        <v>3858</v>
      </c>
      <c s="33" t="s">
        <v>81</v>
      </c>
      <c s="34">
        <v>1</v>
      </c>
      <c s="35">
        <v>0</v>
      </c>
      <c s="35">
        <f>ROUND(ROUND(H17,2)*ROUND(G17,3),2)</f>
      </c>
      <c r="O17">
        <f>(I17*21)/100</f>
      </c>
      <c t="s">
        <v>33</v>
      </c>
    </row>
    <row r="18" spans="1:5" ht="12.75">
      <c r="A18" s="36" t="s">
        <v>65</v>
      </c>
      <c r="E18" s="37" t="s">
        <v>3858</v>
      </c>
    </row>
    <row r="19" spans="1:5" ht="12.75">
      <c r="A19" s="38" t="s">
        <v>66</v>
      </c>
      <c r="E19" s="39" t="s">
        <v>62</v>
      </c>
    </row>
    <row r="20" spans="1:5" ht="25.5">
      <c r="A20" t="s">
        <v>67</v>
      </c>
      <c r="E20" s="37" t="s">
        <v>2465</v>
      </c>
    </row>
    <row r="21" spans="1:18" ht="12.75" customHeight="1">
      <c r="A21" s="6" t="s">
        <v>56</v>
      </c>
      <c s="6"/>
      <c s="41" t="s">
        <v>1890</v>
      </c>
      <c s="6"/>
      <c s="29" t="s">
        <v>1891</v>
      </c>
      <c s="6"/>
      <c s="6"/>
      <c s="6"/>
      <c s="42">
        <f>0+Q21</f>
      </c>
      <c r="O21">
        <f>0+R21</f>
      </c>
      <c r="Q21">
        <f>0+I22+I26+I30+I34+I38</f>
      </c>
      <c>
        <f>0+O22+O26+O30+O34+O38</f>
      </c>
    </row>
    <row r="22" spans="1:16" ht="12.75">
      <c r="A22" s="26" t="s">
        <v>59</v>
      </c>
      <c s="31" t="s">
        <v>32</v>
      </c>
      <c s="31" t="s">
        <v>3859</v>
      </c>
      <c s="26" t="s">
        <v>62</v>
      </c>
      <c s="32" t="s">
        <v>3860</v>
      </c>
      <c s="33" t="s">
        <v>216</v>
      </c>
      <c s="34">
        <v>36.209</v>
      </c>
      <c s="35">
        <v>0</v>
      </c>
      <c s="35">
        <f>ROUND(ROUND(H22,2)*ROUND(G22,3),2)</f>
      </c>
      <c r="O22">
        <f>(I22*21)/100</f>
      </c>
      <c t="s">
        <v>33</v>
      </c>
    </row>
    <row r="23" spans="1:5" ht="12.75">
      <c r="A23" s="36" t="s">
        <v>65</v>
      </c>
      <c r="E23" s="37" t="s">
        <v>3860</v>
      </c>
    </row>
    <row r="24" spans="1:5" ht="38.25">
      <c r="A24" s="38" t="s">
        <v>66</v>
      </c>
      <c r="E24" s="39" t="s">
        <v>3861</v>
      </c>
    </row>
    <row r="25" spans="1:5" ht="25.5">
      <c r="A25" t="s">
        <v>67</v>
      </c>
      <c r="E25" s="37" t="s">
        <v>2465</v>
      </c>
    </row>
    <row r="26" spans="1:16" ht="12.75">
      <c r="A26" s="26" t="s">
        <v>59</v>
      </c>
      <c s="31" t="s">
        <v>43</v>
      </c>
      <c s="31" t="s">
        <v>3862</v>
      </c>
      <c s="26" t="s">
        <v>62</v>
      </c>
      <c s="32" t="s">
        <v>3863</v>
      </c>
      <c s="33" t="s">
        <v>204</v>
      </c>
      <c s="34">
        <v>100</v>
      </c>
      <c s="35">
        <v>0</v>
      </c>
      <c s="35">
        <f>ROUND(ROUND(H26,2)*ROUND(G26,3),2)</f>
      </c>
      <c r="O26">
        <f>(I26*21)/100</f>
      </c>
      <c t="s">
        <v>33</v>
      </c>
    </row>
    <row r="27" spans="1:5" ht="12.75">
      <c r="A27" s="36" t="s">
        <v>65</v>
      </c>
      <c r="E27" s="37" t="s">
        <v>3863</v>
      </c>
    </row>
    <row r="28" spans="1:5" ht="12.75">
      <c r="A28" s="38" t="s">
        <v>66</v>
      </c>
      <c r="E28" s="39" t="s">
        <v>62</v>
      </c>
    </row>
    <row r="29" spans="1:5" ht="25.5">
      <c r="A29" t="s">
        <v>67</v>
      </c>
      <c r="E29" s="37" t="s">
        <v>2465</v>
      </c>
    </row>
    <row r="30" spans="1:16" ht="12.75">
      <c r="A30" s="26" t="s">
        <v>59</v>
      </c>
      <c s="31" t="s">
        <v>45</v>
      </c>
      <c s="31" t="s">
        <v>3864</v>
      </c>
      <c s="26" t="s">
        <v>62</v>
      </c>
      <c s="32" t="s">
        <v>3865</v>
      </c>
      <c s="33" t="s">
        <v>216</v>
      </c>
      <c s="34">
        <v>3664</v>
      </c>
      <c s="35">
        <v>0</v>
      </c>
      <c s="35">
        <f>ROUND(ROUND(H30,2)*ROUND(G30,3),2)</f>
      </c>
      <c r="O30">
        <f>(I30*21)/100</f>
      </c>
      <c t="s">
        <v>33</v>
      </c>
    </row>
    <row r="31" spans="1:5" ht="12.75">
      <c r="A31" s="36" t="s">
        <v>65</v>
      </c>
      <c r="E31" s="37" t="s">
        <v>3865</v>
      </c>
    </row>
    <row r="32" spans="1:5" ht="38.25">
      <c r="A32" s="38" t="s">
        <v>66</v>
      </c>
      <c r="E32" s="39" t="s">
        <v>3866</v>
      </c>
    </row>
    <row r="33" spans="1:5" ht="25.5">
      <c r="A33" t="s">
        <v>67</v>
      </c>
      <c r="E33" s="37" t="s">
        <v>2465</v>
      </c>
    </row>
    <row r="34" spans="1:16" ht="12.75">
      <c r="A34" s="26" t="s">
        <v>59</v>
      </c>
      <c s="31" t="s">
        <v>201</v>
      </c>
      <c s="31" t="s">
        <v>3867</v>
      </c>
      <c s="26" t="s">
        <v>62</v>
      </c>
      <c s="32" t="s">
        <v>3868</v>
      </c>
      <c s="33" t="s">
        <v>225</v>
      </c>
      <c s="34">
        <v>49</v>
      </c>
      <c s="35">
        <v>0</v>
      </c>
      <c s="35">
        <f>ROUND(ROUND(H34,2)*ROUND(G34,3),2)</f>
      </c>
      <c r="O34">
        <f>(I34*21)/100</f>
      </c>
      <c t="s">
        <v>33</v>
      </c>
    </row>
    <row r="35" spans="1:5" ht="12.75">
      <c r="A35" s="36" t="s">
        <v>65</v>
      </c>
      <c r="E35" s="37" t="s">
        <v>3868</v>
      </c>
    </row>
    <row r="36" spans="1:5" ht="38.25">
      <c r="A36" s="38" t="s">
        <v>66</v>
      </c>
      <c r="E36" s="39" t="s">
        <v>3869</v>
      </c>
    </row>
    <row r="37" spans="1:5" ht="25.5">
      <c r="A37" t="s">
        <v>67</v>
      </c>
      <c r="E37" s="37" t="s">
        <v>2465</v>
      </c>
    </row>
    <row r="38" spans="1:16" ht="12.75">
      <c r="A38" s="26" t="s">
        <v>59</v>
      </c>
      <c s="31" t="s">
        <v>47</v>
      </c>
      <c s="31" t="s">
        <v>3870</v>
      </c>
      <c s="26" t="s">
        <v>62</v>
      </c>
      <c s="32" t="s">
        <v>3871</v>
      </c>
      <c s="33" t="s">
        <v>225</v>
      </c>
      <c s="34">
        <v>49</v>
      </c>
      <c s="35">
        <v>0</v>
      </c>
      <c s="35">
        <f>ROUND(ROUND(H38,2)*ROUND(G38,3),2)</f>
      </c>
      <c r="O38">
        <f>(I38*21)/100</f>
      </c>
      <c t="s">
        <v>33</v>
      </c>
    </row>
    <row r="39" spans="1:5" ht="12.75">
      <c r="A39" s="36" t="s">
        <v>65</v>
      </c>
      <c r="E39" s="37" t="s">
        <v>3871</v>
      </c>
    </row>
    <row r="40" spans="1:5" ht="38.25">
      <c r="A40" s="38" t="s">
        <v>66</v>
      </c>
      <c r="E40" s="39" t="s">
        <v>3869</v>
      </c>
    </row>
    <row r="41" spans="1:5" ht="12.75">
      <c r="A41" t="s">
        <v>67</v>
      </c>
      <c r="E41" s="37" t="s">
        <v>62</v>
      </c>
    </row>
    <row r="42" spans="1:18" ht="12.75" customHeight="1">
      <c r="A42" s="6" t="s">
        <v>56</v>
      </c>
      <c s="6"/>
      <c s="41" t="s">
        <v>3872</v>
      </c>
      <c s="6"/>
      <c s="29" t="s">
        <v>1891</v>
      </c>
      <c s="6"/>
      <c s="6"/>
      <c s="6"/>
      <c s="42">
        <f>0+Q42</f>
      </c>
      <c r="O42">
        <f>0+R42</f>
      </c>
      <c r="Q42">
        <f>0+I43+I47+I51+I55+I59+I63+I67+I71+I75+I79+I83+I87+I91+I95+I99+I103+I107+I111</f>
      </c>
      <c>
        <f>0+O43+O47+O51+O55+O59+O63+O67+O71+O75+O79+O83+O87+O91+O95+O99+O103+O107+O111</f>
      </c>
    </row>
    <row r="43" spans="1:16" ht="12.75">
      <c r="A43" s="26" t="s">
        <v>59</v>
      </c>
      <c s="31" t="s">
        <v>246</v>
      </c>
      <c s="31" t="s">
        <v>1351</v>
      </c>
      <c s="26" t="s">
        <v>62</v>
      </c>
      <c s="32" t="s">
        <v>1352</v>
      </c>
      <c s="33" t="s">
        <v>216</v>
      </c>
      <c s="34">
        <v>532</v>
      </c>
      <c s="35">
        <v>0</v>
      </c>
      <c s="35">
        <f>ROUND(ROUND(H43,2)*ROUND(G43,3),2)</f>
      </c>
      <c r="O43">
        <f>(I43*21)/100</f>
      </c>
      <c t="s">
        <v>33</v>
      </c>
    </row>
    <row r="44" spans="1:5" ht="12.75">
      <c r="A44" s="36" t="s">
        <v>65</v>
      </c>
      <c r="E44" s="37" t="s">
        <v>1352</v>
      </c>
    </row>
    <row r="45" spans="1:5" ht="12.75">
      <c r="A45" s="38" t="s">
        <v>66</v>
      </c>
      <c r="E45" s="39" t="s">
        <v>62</v>
      </c>
    </row>
    <row r="46" spans="1:5" ht="25.5">
      <c r="A46" t="s">
        <v>67</v>
      </c>
      <c r="E46" s="37" t="s">
        <v>2465</v>
      </c>
    </row>
    <row r="47" spans="1:16" ht="12.75">
      <c r="A47" s="26" t="s">
        <v>59</v>
      </c>
      <c s="31" t="s">
        <v>52</v>
      </c>
      <c s="31" t="s">
        <v>3873</v>
      </c>
      <c s="26" t="s">
        <v>62</v>
      </c>
      <c s="32" t="s">
        <v>3874</v>
      </c>
      <c s="33" t="s">
        <v>610</v>
      </c>
      <c s="34">
        <v>0.7</v>
      </c>
      <c s="35">
        <v>0</v>
      </c>
      <c s="35">
        <f>ROUND(ROUND(H47,2)*ROUND(G47,3),2)</f>
      </c>
      <c r="O47">
        <f>(I47*21)/100</f>
      </c>
      <c t="s">
        <v>33</v>
      </c>
    </row>
    <row r="48" spans="1:5" ht="12.75">
      <c r="A48" s="36" t="s">
        <v>65</v>
      </c>
      <c r="E48" s="37" t="s">
        <v>3874</v>
      </c>
    </row>
    <row r="49" spans="1:5" ht="25.5">
      <c r="A49" s="38" t="s">
        <v>66</v>
      </c>
      <c r="E49" s="39" t="s">
        <v>3875</v>
      </c>
    </row>
    <row r="50" spans="1:5" ht="25.5">
      <c r="A50" t="s">
        <v>67</v>
      </c>
      <c r="E50" s="37" t="s">
        <v>2465</v>
      </c>
    </row>
    <row r="51" spans="1:16" ht="12.75">
      <c r="A51" s="26" t="s">
        <v>59</v>
      </c>
      <c s="31" t="s">
        <v>231</v>
      </c>
      <c s="31" t="s">
        <v>3864</v>
      </c>
      <c s="26" t="s">
        <v>62</v>
      </c>
      <c s="32" t="s">
        <v>3865</v>
      </c>
      <c s="33" t="s">
        <v>216</v>
      </c>
      <c s="34">
        <v>3664</v>
      </c>
      <c s="35">
        <v>0</v>
      </c>
      <c s="35">
        <f>ROUND(ROUND(H51,2)*ROUND(G51,3),2)</f>
      </c>
      <c r="O51">
        <f>(I51*21)/100</f>
      </c>
      <c t="s">
        <v>33</v>
      </c>
    </row>
    <row r="52" spans="1:5" ht="12.75">
      <c r="A52" s="36" t="s">
        <v>65</v>
      </c>
      <c r="E52" s="37" t="s">
        <v>3865</v>
      </c>
    </row>
    <row r="53" spans="1:5" ht="38.25">
      <c r="A53" s="38" t="s">
        <v>66</v>
      </c>
      <c r="E53" s="39" t="s">
        <v>3866</v>
      </c>
    </row>
    <row r="54" spans="1:5" ht="25.5">
      <c r="A54" t="s">
        <v>67</v>
      </c>
      <c r="E54" s="37" t="s">
        <v>2465</v>
      </c>
    </row>
    <row r="55" spans="1:16" ht="12.75">
      <c r="A55" s="26" t="s">
        <v>59</v>
      </c>
      <c s="31" t="s">
        <v>234</v>
      </c>
      <c s="31" t="s">
        <v>3876</v>
      </c>
      <c s="26" t="s">
        <v>62</v>
      </c>
      <c s="32" t="s">
        <v>3877</v>
      </c>
      <c s="33" t="s">
        <v>225</v>
      </c>
      <c s="34">
        <v>320</v>
      </c>
      <c s="35">
        <v>0</v>
      </c>
      <c s="35">
        <f>ROUND(ROUND(H55,2)*ROUND(G55,3),2)</f>
      </c>
      <c r="O55">
        <f>(I55*21)/100</f>
      </c>
      <c t="s">
        <v>33</v>
      </c>
    </row>
    <row r="56" spans="1:5" ht="12.75">
      <c r="A56" s="36" t="s">
        <v>65</v>
      </c>
      <c r="E56" s="37" t="s">
        <v>3877</v>
      </c>
    </row>
    <row r="57" spans="1:5" ht="25.5">
      <c r="A57" s="38" t="s">
        <v>66</v>
      </c>
      <c r="E57" s="39" t="s">
        <v>3878</v>
      </c>
    </row>
    <row r="58" spans="1:5" ht="25.5">
      <c r="A58" t="s">
        <v>67</v>
      </c>
      <c r="E58" s="37" t="s">
        <v>2465</v>
      </c>
    </row>
    <row r="59" spans="1:16" ht="12.75">
      <c r="A59" s="26" t="s">
        <v>59</v>
      </c>
      <c s="31" t="s">
        <v>237</v>
      </c>
      <c s="31" t="s">
        <v>3879</v>
      </c>
      <c s="26" t="s">
        <v>62</v>
      </c>
      <c s="32" t="s">
        <v>3880</v>
      </c>
      <c s="33" t="s">
        <v>216</v>
      </c>
      <c s="34">
        <v>304</v>
      </c>
      <c s="35">
        <v>0</v>
      </c>
      <c s="35">
        <f>ROUND(ROUND(H59,2)*ROUND(G59,3),2)</f>
      </c>
      <c r="O59">
        <f>(I59*21)/100</f>
      </c>
      <c t="s">
        <v>33</v>
      </c>
    </row>
    <row r="60" spans="1:5" ht="12.75">
      <c r="A60" s="36" t="s">
        <v>65</v>
      </c>
      <c r="E60" s="37" t="s">
        <v>3880</v>
      </c>
    </row>
    <row r="61" spans="1:5" ht="25.5">
      <c r="A61" s="38" t="s">
        <v>66</v>
      </c>
      <c r="E61" s="39" t="s">
        <v>3881</v>
      </c>
    </row>
    <row r="62" spans="1:5" ht="25.5">
      <c r="A62" t="s">
        <v>67</v>
      </c>
      <c r="E62" s="37" t="s">
        <v>2465</v>
      </c>
    </row>
    <row r="63" spans="1:16" ht="12.75">
      <c r="A63" s="26" t="s">
        <v>59</v>
      </c>
      <c s="31" t="s">
        <v>240</v>
      </c>
      <c s="31" t="s">
        <v>3882</v>
      </c>
      <c s="26" t="s">
        <v>62</v>
      </c>
      <c s="32" t="s">
        <v>3883</v>
      </c>
      <c s="33" t="s">
        <v>225</v>
      </c>
      <c s="34">
        <v>320</v>
      </c>
      <c s="35">
        <v>0</v>
      </c>
      <c s="35">
        <f>ROUND(ROUND(H63,2)*ROUND(G63,3),2)</f>
      </c>
      <c r="O63">
        <f>(I63*21)/100</f>
      </c>
      <c t="s">
        <v>33</v>
      </c>
    </row>
    <row r="64" spans="1:5" ht="12.75">
      <c r="A64" s="36" t="s">
        <v>65</v>
      </c>
      <c r="E64" s="37" t="s">
        <v>3883</v>
      </c>
    </row>
    <row r="65" spans="1:5" ht="12.75">
      <c r="A65" s="38" t="s">
        <v>66</v>
      </c>
      <c r="E65" s="39" t="s">
        <v>62</v>
      </c>
    </row>
    <row r="66" spans="1:5" ht="25.5">
      <c r="A66" t="s">
        <v>67</v>
      </c>
      <c r="E66" s="37" t="s">
        <v>2465</v>
      </c>
    </row>
    <row r="67" spans="1:16" ht="12.75">
      <c r="A67" s="26" t="s">
        <v>59</v>
      </c>
      <c s="31" t="s">
        <v>243</v>
      </c>
      <c s="31" t="s">
        <v>3884</v>
      </c>
      <c s="26" t="s">
        <v>62</v>
      </c>
      <c s="32" t="s">
        <v>3885</v>
      </c>
      <c s="33" t="s">
        <v>216</v>
      </c>
      <c s="34">
        <v>304</v>
      </c>
      <c s="35">
        <v>0</v>
      </c>
      <c s="35">
        <f>ROUND(ROUND(H67,2)*ROUND(G67,3),2)</f>
      </c>
      <c r="O67">
        <f>(I67*21)/100</f>
      </c>
      <c t="s">
        <v>33</v>
      </c>
    </row>
    <row r="68" spans="1:5" ht="12.75">
      <c r="A68" s="36" t="s">
        <v>65</v>
      </c>
      <c r="E68" s="37" t="s">
        <v>3885</v>
      </c>
    </row>
    <row r="69" spans="1:5" ht="12.75">
      <c r="A69" s="38" t="s">
        <v>66</v>
      </c>
      <c r="E69" s="39" t="s">
        <v>62</v>
      </c>
    </row>
    <row r="70" spans="1:5" ht="25.5">
      <c r="A70" t="s">
        <v>67</v>
      </c>
      <c r="E70" s="37" t="s">
        <v>2465</v>
      </c>
    </row>
    <row r="71" spans="1:16" ht="25.5">
      <c r="A71" s="26" t="s">
        <v>59</v>
      </c>
      <c s="31" t="s">
        <v>82</v>
      </c>
      <c s="31" t="s">
        <v>3886</v>
      </c>
      <c s="26" t="s">
        <v>62</v>
      </c>
      <c s="32" t="s">
        <v>3887</v>
      </c>
      <c s="33" t="s">
        <v>71</v>
      </c>
      <c s="34">
        <v>3600</v>
      </c>
      <c s="35">
        <v>0</v>
      </c>
      <c s="35">
        <f>ROUND(ROUND(H71,2)*ROUND(G71,3),2)</f>
      </c>
      <c r="O71">
        <f>(I71*21)/100</f>
      </c>
      <c t="s">
        <v>33</v>
      </c>
    </row>
    <row r="72" spans="1:5" ht="25.5">
      <c r="A72" s="36" t="s">
        <v>65</v>
      </c>
      <c r="E72" s="37" t="s">
        <v>3887</v>
      </c>
    </row>
    <row r="73" spans="1:5" ht="25.5">
      <c r="A73" s="38" t="s">
        <v>66</v>
      </c>
      <c r="E73" s="39" t="s">
        <v>3888</v>
      </c>
    </row>
    <row r="74" spans="1:5" ht="25.5">
      <c r="A74" t="s">
        <v>67</v>
      </c>
      <c r="E74" s="37" t="s">
        <v>2465</v>
      </c>
    </row>
    <row r="75" spans="1:16" ht="12.75">
      <c r="A75" s="26" t="s">
        <v>59</v>
      </c>
      <c s="31" t="s">
        <v>91</v>
      </c>
      <c s="31" t="s">
        <v>3889</v>
      </c>
      <c s="26" t="s">
        <v>62</v>
      </c>
      <c s="32" t="s">
        <v>3890</v>
      </c>
      <c s="33" t="s">
        <v>71</v>
      </c>
      <c s="34">
        <v>5400</v>
      </c>
      <c s="35">
        <v>0</v>
      </c>
      <c s="35">
        <f>ROUND(ROUND(H75,2)*ROUND(G75,3),2)</f>
      </c>
      <c r="O75">
        <f>(I75*21)/100</f>
      </c>
      <c t="s">
        <v>33</v>
      </c>
    </row>
    <row r="76" spans="1:5" ht="12.75">
      <c r="A76" s="36" t="s">
        <v>65</v>
      </c>
      <c r="E76" s="37" t="s">
        <v>3890</v>
      </c>
    </row>
    <row r="77" spans="1:5" ht="12.75">
      <c r="A77" s="38" t="s">
        <v>66</v>
      </c>
      <c r="E77" s="39" t="s">
        <v>62</v>
      </c>
    </row>
    <row r="78" spans="1:5" ht="25.5">
      <c r="A78" t="s">
        <v>67</v>
      </c>
      <c r="E78" s="37" t="s">
        <v>2465</v>
      </c>
    </row>
    <row r="79" spans="1:16" ht="12.75">
      <c r="A79" s="26" t="s">
        <v>59</v>
      </c>
      <c s="31" t="s">
        <v>72</v>
      </c>
      <c s="31" t="s">
        <v>3891</v>
      </c>
      <c s="26" t="s">
        <v>62</v>
      </c>
      <c s="32" t="s">
        <v>3892</v>
      </c>
      <c s="33" t="s">
        <v>216</v>
      </c>
      <c s="34">
        <v>3132</v>
      </c>
      <c s="35">
        <v>0</v>
      </c>
      <c s="35">
        <f>ROUND(ROUND(H79,2)*ROUND(G79,3),2)</f>
      </c>
      <c r="O79">
        <f>(I79*21)/100</f>
      </c>
      <c t="s">
        <v>33</v>
      </c>
    </row>
    <row r="80" spans="1:5" ht="12.75">
      <c r="A80" s="36" t="s">
        <v>65</v>
      </c>
      <c r="E80" s="37" t="s">
        <v>3892</v>
      </c>
    </row>
    <row r="81" spans="1:5" ht="25.5">
      <c r="A81" s="38" t="s">
        <v>66</v>
      </c>
      <c r="E81" s="39" t="s">
        <v>3893</v>
      </c>
    </row>
    <row r="82" spans="1:5" ht="25.5">
      <c r="A82" t="s">
        <v>67</v>
      </c>
      <c r="E82" s="37" t="s">
        <v>2465</v>
      </c>
    </row>
    <row r="83" spans="1:16" ht="12.75">
      <c r="A83" s="26" t="s">
        <v>59</v>
      </c>
      <c s="31" t="s">
        <v>78</v>
      </c>
      <c s="31" t="s">
        <v>3867</v>
      </c>
      <c s="26" t="s">
        <v>62</v>
      </c>
      <c s="32" t="s">
        <v>3868</v>
      </c>
      <c s="33" t="s">
        <v>225</v>
      </c>
      <c s="34">
        <v>2800</v>
      </c>
      <c s="35">
        <v>0</v>
      </c>
      <c s="35">
        <f>ROUND(ROUND(H83,2)*ROUND(G83,3),2)</f>
      </c>
      <c r="O83">
        <f>(I83*21)/100</f>
      </c>
      <c t="s">
        <v>33</v>
      </c>
    </row>
    <row r="84" spans="1:5" ht="12.75">
      <c r="A84" s="36" t="s">
        <v>65</v>
      </c>
      <c r="E84" s="37" t="s">
        <v>3868</v>
      </c>
    </row>
    <row r="85" spans="1:5" ht="38.25">
      <c r="A85" s="38" t="s">
        <v>66</v>
      </c>
      <c r="E85" s="39" t="s">
        <v>3894</v>
      </c>
    </row>
    <row r="86" spans="1:5" ht="25.5">
      <c r="A86" t="s">
        <v>67</v>
      </c>
      <c r="E86" s="37" t="s">
        <v>2465</v>
      </c>
    </row>
    <row r="87" spans="1:16" ht="12.75">
      <c r="A87" s="26" t="s">
        <v>59</v>
      </c>
      <c s="31" t="s">
        <v>75</v>
      </c>
      <c s="31" t="s">
        <v>3870</v>
      </c>
      <c s="26" t="s">
        <v>62</v>
      </c>
      <c s="32" t="s">
        <v>3871</v>
      </c>
      <c s="33" t="s">
        <v>225</v>
      </c>
      <c s="34">
        <v>2800</v>
      </c>
      <c s="35">
        <v>0</v>
      </c>
      <c s="35">
        <f>ROUND(ROUND(H87,2)*ROUND(G87,3),2)</f>
      </c>
      <c r="O87">
        <f>(I87*21)/100</f>
      </c>
      <c t="s">
        <v>33</v>
      </c>
    </row>
    <row r="88" spans="1:5" ht="12.75">
      <c r="A88" s="36" t="s">
        <v>65</v>
      </c>
      <c r="E88" s="37" t="s">
        <v>3871</v>
      </c>
    </row>
    <row r="89" spans="1:5" ht="38.25">
      <c r="A89" s="38" t="s">
        <v>66</v>
      </c>
      <c r="E89" s="39" t="s">
        <v>3894</v>
      </c>
    </row>
    <row r="90" spans="1:5" ht="12.75">
      <c r="A90" t="s">
        <v>67</v>
      </c>
      <c r="E90" s="37" t="s">
        <v>62</v>
      </c>
    </row>
    <row r="91" spans="1:16" ht="12.75">
      <c r="A91" s="26" t="s">
        <v>59</v>
      </c>
      <c s="31" t="s">
        <v>60</v>
      </c>
      <c s="31" t="s">
        <v>3895</v>
      </c>
      <c s="26" t="s">
        <v>62</v>
      </c>
      <c s="32" t="s">
        <v>3896</v>
      </c>
      <c s="33" t="s">
        <v>971</v>
      </c>
      <c s="34">
        <v>993.067</v>
      </c>
      <c s="35">
        <v>0</v>
      </c>
      <c s="35">
        <f>ROUND(ROUND(H91,2)*ROUND(G91,3),2)</f>
      </c>
      <c r="O91">
        <f>(I91*21)/100</f>
      </c>
      <c t="s">
        <v>33</v>
      </c>
    </row>
    <row r="92" spans="1:5" ht="12.75">
      <c r="A92" s="36" t="s">
        <v>65</v>
      </c>
      <c r="E92" s="37" t="s">
        <v>3896</v>
      </c>
    </row>
    <row r="93" spans="1:5" ht="12.75">
      <c r="A93" s="38" t="s">
        <v>66</v>
      </c>
      <c r="E93" s="39" t="s">
        <v>62</v>
      </c>
    </row>
    <row r="94" spans="1:5" ht="12.75">
      <c r="A94" t="s">
        <v>67</v>
      </c>
      <c r="E94" s="37" t="s">
        <v>62</v>
      </c>
    </row>
    <row r="95" spans="1:16" ht="12.75">
      <c r="A95" s="26" t="s">
        <v>59</v>
      </c>
      <c s="31" t="s">
        <v>68</v>
      </c>
      <c s="31" t="s">
        <v>3897</v>
      </c>
      <c s="26" t="s">
        <v>62</v>
      </c>
      <c s="32" t="s">
        <v>3898</v>
      </c>
      <c s="33" t="s">
        <v>971</v>
      </c>
      <c s="34">
        <v>129.099</v>
      </c>
      <c s="35">
        <v>0</v>
      </c>
      <c s="35">
        <f>ROUND(ROUND(H95,2)*ROUND(G95,3),2)</f>
      </c>
      <c r="O95">
        <f>(I95*21)/100</f>
      </c>
      <c t="s">
        <v>33</v>
      </c>
    </row>
    <row r="96" spans="1:5" ht="12.75">
      <c r="A96" s="36" t="s">
        <v>65</v>
      </c>
      <c r="E96" s="37" t="s">
        <v>3898</v>
      </c>
    </row>
    <row r="97" spans="1:5" ht="12.75">
      <c r="A97" s="38" t="s">
        <v>66</v>
      </c>
      <c r="E97" s="39" t="s">
        <v>62</v>
      </c>
    </row>
    <row r="98" spans="1:5" ht="12.75">
      <c r="A98" t="s">
        <v>67</v>
      </c>
      <c r="E98" s="37" t="s">
        <v>62</v>
      </c>
    </row>
    <row r="99" spans="1:16" ht="12.75">
      <c r="A99" s="26" t="s">
        <v>59</v>
      </c>
      <c s="31" t="s">
        <v>85</v>
      </c>
      <c s="31" t="s">
        <v>3899</v>
      </c>
      <c s="26" t="s">
        <v>62</v>
      </c>
      <c s="32" t="s">
        <v>3900</v>
      </c>
      <c s="33" t="s">
        <v>71</v>
      </c>
      <c s="34">
        <v>1800</v>
      </c>
      <c s="35">
        <v>0</v>
      </c>
      <c s="35">
        <f>ROUND(ROUND(H99,2)*ROUND(G99,3),2)</f>
      </c>
      <c r="O99">
        <f>(I99*21)/100</f>
      </c>
      <c t="s">
        <v>33</v>
      </c>
    </row>
    <row r="100" spans="1:5" ht="12.75">
      <c r="A100" s="36" t="s">
        <v>65</v>
      </c>
      <c r="E100" s="37" t="s">
        <v>3900</v>
      </c>
    </row>
    <row r="101" spans="1:5" ht="12.75">
      <c r="A101" s="38" t="s">
        <v>66</v>
      </c>
      <c r="E101" s="39" t="s">
        <v>62</v>
      </c>
    </row>
    <row r="102" spans="1:5" ht="12.75">
      <c r="A102" t="s">
        <v>67</v>
      </c>
      <c r="E102" s="37" t="s">
        <v>62</v>
      </c>
    </row>
    <row r="103" spans="1:16" ht="12.75">
      <c r="A103" s="26" t="s">
        <v>59</v>
      </c>
      <c s="31" t="s">
        <v>88</v>
      </c>
      <c s="31" t="s">
        <v>3901</v>
      </c>
      <c s="26" t="s">
        <v>62</v>
      </c>
      <c s="32" t="s">
        <v>3902</v>
      </c>
      <c s="33" t="s">
        <v>71</v>
      </c>
      <c s="34">
        <v>1800</v>
      </c>
      <c s="35">
        <v>0</v>
      </c>
      <c s="35">
        <f>ROUND(ROUND(H103,2)*ROUND(G103,3),2)</f>
      </c>
      <c r="O103">
        <f>(I103*21)/100</f>
      </c>
      <c t="s">
        <v>33</v>
      </c>
    </row>
    <row r="104" spans="1:5" ht="12.75">
      <c r="A104" s="36" t="s">
        <v>65</v>
      </c>
      <c r="E104" s="37" t="s">
        <v>3902</v>
      </c>
    </row>
    <row r="105" spans="1:5" ht="12.75">
      <c r="A105" s="38" t="s">
        <v>66</v>
      </c>
      <c r="E105" s="39" t="s">
        <v>62</v>
      </c>
    </row>
    <row r="106" spans="1:5" ht="12.75">
      <c r="A106" t="s">
        <v>67</v>
      </c>
      <c r="E106" s="37" t="s">
        <v>62</v>
      </c>
    </row>
    <row r="107" spans="1:16" ht="12.75">
      <c r="A107" s="26" t="s">
        <v>59</v>
      </c>
      <c s="31" t="s">
        <v>97</v>
      </c>
      <c s="31" t="s">
        <v>3903</v>
      </c>
      <c s="26" t="s">
        <v>62</v>
      </c>
      <c s="32" t="s">
        <v>3904</v>
      </c>
      <c s="33" t="s">
        <v>971</v>
      </c>
      <c s="34">
        <v>1570.3</v>
      </c>
      <c s="35">
        <v>0</v>
      </c>
      <c s="35">
        <f>ROUND(ROUND(H107,2)*ROUND(G107,3),2)</f>
      </c>
      <c r="O107">
        <f>(I107*21)/100</f>
      </c>
      <c t="s">
        <v>33</v>
      </c>
    </row>
    <row r="108" spans="1:5" ht="12.75">
      <c r="A108" s="36" t="s">
        <v>65</v>
      </c>
      <c r="E108" s="37" t="s">
        <v>3904</v>
      </c>
    </row>
    <row r="109" spans="1:5" ht="12.75">
      <c r="A109" s="38" t="s">
        <v>66</v>
      </c>
      <c r="E109" s="39" t="s">
        <v>62</v>
      </c>
    </row>
    <row r="110" spans="1:5" ht="12.75">
      <c r="A110" t="s">
        <v>67</v>
      </c>
      <c r="E110" s="37" t="s">
        <v>62</v>
      </c>
    </row>
    <row r="111" spans="1:16" ht="12.75">
      <c r="A111" s="26" t="s">
        <v>59</v>
      </c>
      <c s="31" t="s">
        <v>94</v>
      </c>
      <c s="31" t="s">
        <v>3905</v>
      </c>
      <c s="26" t="s">
        <v>62</v>
      </c>
      <c s="32" t="s">
        <v>3906</v>
      </c>
      <c s="33" t="s">
        <v>204</v>
      </c>
      <c s="34">
        <v>64</v>
      </c>
      <c s="35">
        <v>0</v>
      </c>
      <c s="35">
        <f>ROUND(ROUND(H111,2)*ROUND(G111,3),2)</f>
      </c>
      <c r="O111">
        <f>(I111*21)/100</f>
      </c>
      <c t="s">
        <v>33</v>
      </c>
    </row>
    <row r="112" spans="1:5" ht="12.75">
      <c r="A112" s="36" t="s">
        <v>65</v>
      </c>
      <c r="E112" s="37" t="s">
        <v>3906</v>
      </c>
    </row>
    <row r="113" spans="1:5" ht="12.75">
      <c r="A113" s="38" t="s">
        <v>66</v>
      </c>
      <c r="E113" s="39" t="s">
        <v>62</v>
      </c>
    </row>
    <row r="114" spans="1:5" ht="25.5">
      <c r="A114" t="s">
        <v>67</v>
      </c>
      <c r="E114" s="37" t="s">
        <v>2465</v>
      </c>
    </row>
    <row r="115" spans="1:18" ht="12.75" customHeight="1">
      <c r="A115" s="6" t="s">
        <v>56</v>
      </c>
      <c s="6"/>
      <c s="41" t="s">
        <v>3907</v>
      </c>
      <c s="6"/>
      <c s="29" t="s">
        <v>1891</v>
      </c>
      <c s="6"/>
      <c s="6"/>
      <c s="6"/>
      <c s="42">
        <f>0+Q115</f>
      </c>
      <c r="O115">
        <f>0+R115</f>
      </c>
      <c r="Q115">
        <f>0+I116+I120+I124+I128+I132+I136+I140+I144+I148+I152+I156+I160+I164+I168+I172</f>
      </c>
      <c>
        <f>0+O116+O120+O124+O128+O132+O136+O140+O144+O148+O152+O156+O160+O164+O168+O172</f>
      </c>
    </row>
    <row r="116" spans="1:16" ht="12.75">
      <c r="A116" s="26" t="s">
        <v>59</v>
      </c>
      <c s="31" t="s">
        <v>116</v>
      </c>
      <c s="31" t="s">
        <v>3908</v>
      </c>
      <c s="26" t="s">
        <v>62</v>
      </c>
      <c s="32" t="s">
        <v>3909</v>
      </c>
      <c s="33" t="s">
        <v>71</v>
      </c>
      <c s="34">
        <v>90</v>
      </c>
      <c s="35">
        <v>0</v>
      </c>
      <c s="35">
        <f>ROUND(ROUND(H116,2)*ROUND(G116,3),2)</f>
      </c>
      <c r="O116">
        <f>(I116*21)/100</f>
      </c>
      <c t="s">
        <v>33</v>
      </c>
    </row>
    <row r="117" spans="1:5" ht="12.75">
      <c r="A117" s="36" t="s">
        <v>65</v>
      </c>
      <c r="E117" s="37" t="s">
        <v>3909</v>
      </c>
    </row>
    <row r="118" spans="1:5" ht="12.75">
      <c r="A118" s="38" t="s">
        <v>66</v>
      </c>
      <c r="E118" s="39" t="s">
        <v>62</v>
      </c>
    </row>
    <row r="119" spans="1:5" ht="12.75">
      <c r="A119" t="s">
        <v>67</v>
      </c>
      <c r="E119" s="37" t="s">
        <v>62</v>
      </c>
    </row>
    <row r="120" spans="1:16" ht="12.75">
      <c r="A120" s="26" t="s">
        <v>59</v>
      </c>
      <c s="31" t="s">
        <v>134</v>
      </c>
      <c s="31" t="s">
        <v>3350</v>
      </c>
      <c s="26" t="s">
        <v>62</v>
      </c>
      <c s="32" t="s">
        <v>3351</v>
      </c>
      <c s="33" t="s">
        <v>216</v>
      </c>
      <c s="34">
        <v>16.559</v>
      </c>
      <c s="35">
        <v>0</v>
      </c>
      <c s="35">
        <f>ROUND(ROUND(H120,2)*ROUND(G120,3),2)</f>
      </c>
      <c r="O120">
        <f>(I120*21)/100</f>
      </c>
      <c t="s">
        <v>33</v>
      </c>
    </row>
    <row r="121" spans="1:5" ht="12.75">
      <c r="A121" s="36" t="s">
        <v>65</v>
      </c>
      <c r="E121" s="37" t="s">
        <v>3351</v>
      </c>
    </row>
    <row r="122" spans="1:5" ht="12.75">
      <c r="A122" s="38" t="s">
        <v>66</v>
      </c>
      <c r="E122" s="39" t="s">
        <v>62</v>
      </c>
    </row>
    <row r="123" spans="1:5" ht="25.5">
      <c r="A123" t="s">
        <v>67</v>
      </c>
      <c r="E123" s="37" t="s">
        <v>2465</v>
      </c>
    </row>
    <row r="124" spans="1:16" ht="25.5">
      <c r="A124" s="26" t="s">
        <v>59</v>
      </c>
      <c s="31" t="s">
        <v>131</v>
      </c>
      <c s="31" t="s">
        <v>3910</v>
      </c>
      <c s="26" t="s">
        <v>62</v>
      </c>
      <c s="32" t="s">
        <v>3911</v>
      </c>
      <c s="33" t="s">
        <v>71</v>
      </c>
      <c s="34">
        <v>283.5</v>
      </c>
      <c s="35">
        <v>0</v>
      </c>
      <c s="35">
        <f>ROUND(ROUND(H124,2)*ROUND(G124,3),2)</f>
      </c>
      <c r="O124">
        <f>(I124*21)/100</f>
      </c>
      <c t="s">
        <v>33</v>
      </c>
    </row>
    <row r="125" spans="1:5" ht="25.5">
      <c r="A125" s="36" t="s">
        <v>65</v>
      </c>
      <c r="E125" s="37" t="s">
        <v>3911</v>
      </c>
    </row>
    <row r="126" spans="1:5" ht="25.5">
      <c r="A126" s="38" t="s">
        <v>66</v>
      </c>
      <c r="E126" s="39" t="s">
        <v>3912</v>
      </c>
    </row>
    <row r="127" spans="1:5" ht="12.75">
      <c r="A127" t="s">
        <v>67</v>
      </c>
      <c r="E127" s="37" t="s">
        <v>62</v>
      </c>
    </row>
    <row r="128" spans="1:16" ht="12.75">
      <c r="A128" s="26" t="s">
        <v>59</v>
      </c>
      <c s="31" t="s">
        <v>125</v>
      </c>
      <c s="31" t="s">
        <v>3913</v>
      </c>
      <c s="26" t="s">
        <v>62</v>
      </c>
      <c s="32" t="s">
        <v>3914</v>
      </c>
      <c s="33" t="s">
        <v>71</v>
      </c>
      <c s="34">
        <v>94.5</v>
      </c>
      <c s="35">
        <v>0</v>
      </c>
      <c s="35">
        <f>ROUND(ROUND(H128,2)*ROUND(G128,3),2)</f>
      </c>
      <c r="O128">
        <f>(I128*21)/100</f>
      </c>
      <c t="s">
        <v>33</v>
      </c>
    </row>
    <row r="129" spans="1:5" ht="12.75">
      <c r="A129" s="36" t="s">
        <v>65</v>
      </c>
      <c r="E129" s="37" t="s">
        <v>3914</v>
      </c>
    </row>
    <row r="130" spans="1:5" ht="25.5">
      <c r="A130" s="38" t="s">
        <v>66</v>
      </c>
      <c r="E130" s="39" t="s">
        <v>3915</v>
      </c>
    </row>
    <row r="131" spans="1:5" ht="12.75">
      <c r="A131" t="s">
        <v>67</v>
      </c>
      <c r="E131" s="37" t="s">
        <v>62</v>
      </c>
    </row>
    <row r="132" spans="1:16" ht="12.75">
      <c r="A132" s="26" t="s">
        <v>59</v>
      </c>
      <c s="31" t="s">
        <v>100</v>
      </c>
      <c s="31" t="s">
        <v>3916</v>
      </c>
      <c s="26" t="s">
        <v>62</v>
      </c>
      <c s="32" t="s">
        <v>3917</v>
      </c>
      <c s="33" t="s">
        <v>216</v>
      </c>
      <c s="34">
        <v>22</v>
      </c>
      <c s="35">
        <v>0</v>
      </c>
      <c s="35">
        <f>ROUND(ROUND(H132,2)*ROUND(G132,3),2)</f>
      </c>
      <c r="O132">
        <f>(I132*21)/100</f>
      </c>
      <c t="s">
        <v>33</v>
      </c>
    </row>
    <row r="133" spans="1:5" ht="12.75">
      <c r="A133" s="36" t="s">
        <v>65</v>
      </c>
      <c r="E133" s="37" t="s">
        <v>3917</v>
      </c>
    </row>
    <row r="134" spans="1:5" ht="38.25">
      <c r="A134" s="38" t="s">
        <v>66</v>
      </c>
      <c r="E134" s="39" t="s">
        <v>3918</v>
      </c>
    </row>
    <row r="135" spans="1:5" ht="12.75">
      <c r="A135" t="s">
        <v>67</v>
      </c>
      <c r="E135" s="37" t="s">
        <v>62</v>
      </c>
    </row>
    <row r="136" spans="1:16" ht="12.75">
      <c r="A136" s="26" t="s">
        <v>59</v>
      </c>
      <c s="31" t="s">
        <v>119</v>
      </c>
      <c s="31" t="s">
        <v>3919</v>
      </c>
      <c s="26" t="s">
        <v>62</v>
      </c>
      <c s="32" t="s">
        <v>3920</v>
      </c>
      <c s="33" t="s">
        <v>71</v>
      </c>
      <c s="34">
        <v>360</v>
      </c>
      <c s="35">
        <v>0</v>
      </c>
      <c s="35">
        <f>ROUND(ROUND(H136,2)*ROUND(G136,3),2)</f>
      </c>
      <c r="O136">
        <f>(I136*21)/100</f>
      </c>
      <c t="s">
        <v>33</v>
      </c>
    </row>
    <row r="137" spans="1:5" ht="12.75">
      <c r="A137" s="36" t="s">
        <v>65</v>
      </c>
      <c r="E137" s="37" t="s">
        <v>3920</v>
      </c>
    </row>
    <row r="138" spans="1:5" ht="25.5">
      <c r="A138" s="38" t="s">
        <v>66</v>
      </c>
      <c r="E138" s="39" t="s">
        <v>3921</v>
      </c>
    </row>
    <row r="139" spans="1:5" ht="12.75">
      <c r="A139" t="s">
        <v>67</v>
      </c>
      <c r="E139" s="37" t="s">
        <v>62</v>
      </c>
    </row>
    <row r="140" spans="1:16" ht="12.75">
      <c r="A140" s="26" t="s">
        <v>59</v>
      </c>
      <c s="31" t="s">
        <v>103</v>
      </c>
      <c s="31" t="s">
        <v>3922</v>
      </c>
      <c s="26" t="s">
        <v>62</v>
      </c>
      <c s="32" t="s">
        <v>3923</v>
      </c>
      <c s="33" t="s">
        <v>216</v>
      </c>
      <c s="34">
        <v>22</v>
      </c>
      <c s="35">
        <v>0</v>
      </c>
      <c s="35">
        <f>ROUND(ROUND(H140,2)*ROUND(G140,3),2)</f>
      </c>
      <c r="O140">
        <f>(I140*21)/100</f>
      </c>
      <c t="s">
        <v>33</v>
      </c>
    </row>
    <row r="141" spans="1:5" ht="12.75">
      <c r="A141" s="36" t="s">
        <v>65</v>
      </c>
      <c r="E141" s="37" t="s">
        <v>3923</v>
      </c>
    </row>
    <row r="142" spans="1:5" ht="38.25">
      <c r="A142" s="38" t="s">
        <v>66</v>
      </c>
      <c r="E142" s="39" t="s">
        <v>3918</v>
      </c>
    </row>
    <row r="143" spans="1:5" ht="12.75">
      <c r="A143" t="s">
        <v>67</v>
      </c>
      <c r="E143" s="37" t="s">
        <v>62</v>
      </c>
    </row>
    <row r="144" spans="1:16" ht="25.5">
      <c r="A144" s="26" t="s">
        <v>59</v>
      </c>
      <c s="31" t="s">
        <v>107</v>
      </c>
      <c s="31" t="s">
        <v>3924</v>
      </c>
      <c s="26" t="s">
        <v>62</v>
      </c>
      <c s="32" t="s">
        <v>3925</v>
      </c>
      <c s="33" t="s">
        <v>71</v>
      </c>
      <c s="34">
        <v>90</v>
      </c>
      <c s="35">
        <v>0</v>
      </c>
      <c s="35">
        <f>ROUND(ROUND(H144,2)*ROUND(G144,3),2)</f>
      </c>
      <c r="O144">
        <f>(I144*21)/100</f>
      </c>
      <c t="s">
        <v>33</v>
      </c>
    </row>
    <row r="145" spans="1:5" ht="25.5">
      <c r="A145" s="36" t="s">
        <v>65</v>
      </c>
      <c r="E145" s="37" t="s">
        <v>3925</v>
      </c>
    </row>
    <row r="146" spans="1:5" ht="25.5">
      <c r="A146" s="38" t="s">
        <v>66</v>
      </c>
      <c r="E146" s="39" t="s">
        <v>3926</v>
      </c>
    </row>
    <row r="147" spans="1:5" ht="12.75">
      <c r="A147" t="s">
        <v>67</v>
      </c>
      <c r="E147" s="37" t="s">
        <v>62</v>
      </c>
    </row>
    <row r="148" spans="1:16" ht="12.75">
      <c r="A148" s="26" t="s">
        <v>59</v>
      </c>
      <c s="31" t="s">
        <v>122</v>
      </c>
      <c s="31" t="s">
        <v>3927</v>
      </c>
      <c s="26" t="s">
        <v>62</v>
      </c>
      <c s="32" t="s">
        <v>3928</v>
      </c>
      <c s="33" t="s">
        <v>71</v>
      </c>
      <c s="34">
        <v>90</v>
      </c>
      <c s="35">
        <v>0</v>
      </c>
      <c s="35">
        <f>ROUND(ROUND(H148,2)*ROUND(G148,3),2)</f>
      </c>
      <c r="O148">
        <f>(I148*21)/100</f>
      </c>
      <c t="s">
        <v>33</v>
      </c>
    </row>
    <row r="149" spans="1:5" ht="12.75">
      <c r="A149" s="36" t="s">
        <v>65</v>
      </c>
      <c r="E149" s="37" t="s">
        <v>3928</v>
      </c>
    </row>
    <row r="150" spans="1:5" ht="25.5">
      <c r="A150" s="38" t="s">
        <v>66</v>
      </c>
      <c r="E150" s="39" t="s">
        <v>3929</v>
      </c>
    </row>
    <row r="151" spans="1:5" ht="12.75">
      <c r="A151" t="s">
        <v>67</v>
      </c>
      <c r="E151" s="37" t="s">
        <v>62</v>
      </c>
    </row>
    <row r="152" spans="1:16" ht="12.75">
      <c r="A152" s="26" t="s">
        <v>59</v>
      </c>
      <c s="31" t="s">
        <v>128</v>
      </c>
      <c s="31" t="s">
        <v>3930</v>
      </c>
      <c s="26" t="s">
        <v>62</v>
      </c>
      <c s="32" t="s">
        <v>3931</v>
      </c>
      <c s="33" t="s">
        <v>71</v>
      </c>
      <c s="34">
        <v>270</v>
      </c>
      <c s="35">
        <v>0</v>
      </c>
      <c s="35">
        <f>ROUND(ROUND(H152,2)*ROUND(G152,3),2)</f>
      </c>
      <c r="O152">
        <f>(I152*21)/100</f>
      </c>
      <c t="s">
        <v>33</v>
      </c>
    </row>
    <row r="153" spans="1:5" ht="12.75">
      <c r="A153" s="36" t="s">
        <v>65</v>
      </c>
      <c r="E153" s="37" t="s">
        <v>3931</v>
      </c>
    </row>
    <row r="154" spans="1:5" ht="25.5">
      <c r="A154" s="38" t="s">
        <v>66</v>
      </c>
      <c r="E154" s="39" t="s">
        <v>3932</v>
      </c>
    </row>
    <row r="155" spans="1:5" ht="12.75">
      <c r="A155" t="s">
        <v>67</v>
      </c>
      <c r="E155" s="37" t="s">
        <v>62</v>
      </c>
    </row>
    <row r="156" spans="1:16" ht="12.75">
      <c r="A156" s="26" t="s">
        <v>59</v>
      </c>
      <c s="31" t="s">
        <v>137</v>
      </c>
      <c s="31" t="s">
        <v>3870</v>
      </c>
      <c s="26" t="s">
        <v>62</v>
      </c>
      <c s="32" t="s">
        <v>3871</v>
      </c>
      <c s="33" t="s">
        <v>225</v>
      </c>
      <c s="34">
        <v>24</v>
      </c>
      <c s="35">
        <v>0</v>
      </c>
      <c s="35">
        <f>ROUND(ROUND(H156,2)*ROUND(G156,3),2)</f>
      </c>
      <c r="O156">
        <f>(I156*21)/100</f>
      </c>
      <c t="s">
        <v>33</v>
      </c>
    </row>
    <row r="157" spans="1:5" ht="12.75">
      <c r="A157" s="36" t="s">
        <v>65</v>
      </c>
      <c r="E157" s="37" t="s">
        <v>3871</v>
      </c>
    </row>
    <row r="158" spans="1:5" ht="25.5">
      <c r="A158" s="38" t="s">
        <v>66</v>
      </c>
      <c r="E158" s="39" t="s">
        <v>3933</v>
      </c>
    </row>
    <row r="159" spans="1:5" ht="12.75">
      <c r="A159" t="s">
        <v>67</v>
      </c>
      <c r="E159" s="37" t="s">
        <v>62</v>
      </c>
    </row>
    <row r="160" spans="1:16" ht="12.75">
      <c r="A160" s="26" t="s">
        <v>59</v>
      </c>
      <c s="31" t="s">
        <v>140</v>
      </c>
      <c s="31" t="s">
        <v>3934</v>
      </c>
      <c s="26" t="s">
        <v>62</v>
      </c>
      <c s="32" t="s">
        <v>3935</v>
      </c>
      <c s="33" t="s">
        <v>3936</v>
      </c>
      <c s="34">
        <v>80</v>
      </c>
      <c s="35">
        <v>0</v>
      </c>
      <c s="35">
        <f>ROUND(ROUND(H160,2)*ROUND(G160,3),2)</f>
      </c>
      <c r="O160">
        <f>(I160*21)/100</f>
      </c>
      <c t="s">
        <v>33</v>
      </c>
    </row>
    <row r="161" spans="1:5" ht="12.75">
      <c r="A161" s="36" t="s">
        <v>65</v>
      </c>
      <c r="E161" s="37" t="s">
        <v>3935</v>
      </c>
    </row>
    <row r="162" spans="1:5" ht="12.75">
      <c r="A162" s="38" t="s">
        <v>66</v>
      </c>
      <c r="E162" s="39" t="s">
        <v>62</v>
      </c>
    </row>
    <row r="163" spans="1:5" ht="12.75">
      <c r="A163" t="s">
        <v>67</v>
      </c>
      <c r="E163" s="37" t="s">
        <v>62</v>
      </c>
    </row>
    <row r="164" spans="1:16" ht="12.75">
      <c r="A164" s="26" t="s">
        <v>59</v>
      </c>
      <c s="31" t="s">
        <v>110</v>
      </c>
      <c s="31" t="s">
        <v>3937</v>
      </c>
      <c s="26" t="s">
        <v>62</v>
      </c>
      <c s="32" t="s">
        <v>3938</v>
      </c>
      <c s="33" t="s">
        <v>71</v>
      </c>
      <c s="34">
        <v>90</v>
      </c>
      <c s="35">
        <v>0</v>
      </c>
      <c s="35">
        <f>ROUND(ROUND(H164,2)*ROUND(G164,3),2)</f>
      </c>
      <c r="O164">
        <f>(I164*21)/100</f>
      </c>
      <c t="s">
        <v>33</v>
      </c>
    </row>
    <row r="165" spans="1:5" ht="12.75">
      <c r="A165" s="36" t="s">
        <v>65</v>
      </c>
      <c r="E165" s="37" t="s">
        <v>3938</v>
      </c>
    </row>
    <row r="166" spans="1:5" ht="12.75">
      <c r="A166" s="38" t="s">
        <v>66</v>
      </c>
      <c r="E166" s="39" t="s">
        <v>62</v>
      </c>
    </row>
    <row r="167" spans="1:5" ht="12.75">
      <c r="A167" t="s">
        <v>67</v>
      </c>
      <c r="E167" s="37" t="s">
        <v>62</v>
      </c>
    </row>
    <row r="168" spans="1:16" ht="12.75">
      <c r="A168" s="26" t="s">
        <v>59</v>
      </c>
      <c s="31" t="s">
        <v>143</v>
      </c>
      <c s="31" t="s">
        <v>3903</v>
      </c>
      <c s="26" t="s">
        <v>62</v>
      </c>
      <c s="32" t="s">
        <v>3904</v>
      </c>
      <c s="33" t="s">
        <v>971</v>
      </c>
      <c s="34">
        <v>11.85</v>
      </c>
      <c s="35">
        <v>0</v>
      </c>
      <c s="35">
        <f>ROUND(ROUND(H168,2)*ROUND(G168,3),2)</f>
      </c>
      <c r="O168">
        <f>(I168*21)/100</f>
      </c>
      <c t="s">
        <v>33</v>
      </c>
    </row>
    <row r="169" spans="1:5" ht="12.75">
      <c r="A169" s="36" t="s">
        <v>65</v>
      </c>
      <c r="E169" s="37" t="s">
        <v>3904</v>
      </c>
    </row>
    <row r="170" spans="1:5" ht="12.75">
      <c r="A170" s="38" t="s">
        <v>66</v>
      </c>
      <c r="E170" s="39" t="s">
        <v>62</v>
      </c>
    </row>
    <row r="171" spans="1:5" ht="12.75">
      <c r="A171" t="s">
        <v>67</v>
      </c>
      <c r="E171" s="37" t="s">
        <v>62</v>
      </c>
    </row>
    <row r="172" spans="1:16" ht="25.5">
      <c r="A172" s="26" t="s">
        <v>59</v>
      </c>
      <c s="31" t="s">
        <v>113</v>
      </c>
      <c s="31" t="s">
        <v>3939</v>
      </c>
      <c s="26" t="s">
        <v>62</v>
      </c>
      <c s="32" t="s">
        <v>3940</v>
      </c>
      <c s="33" t="s">
        <v>71</v>
      </c>
      <c s="34">
        <v>90</v>
      </c>
      <c s="35">
        <v>0</v>
      </c>
      <c s="35">
        <f>ROUND(ROUND(H172,2)*ROUND(G172,3),2)</f>
      </c>
      <c r="O172">
        <f>(I172*21)/100</f>
      </c>
      <c t="s">
        <v>33</v>
      </c>
    </row>
    <row r="173" spans="1:5" ht="25.5">
      <c r="A173" s="36" t="s">
        <v>65</v>
      </c>
      <c r="E173" s="37" t="s">
        <v>3940</v>
      </c>
    </row>
    <row r="174" spans="1:5" ht="25.5">
      <c r="A174" s="38" t="s">
        <v>66</v>
      </c>
      <c r="E174" s="39" t="s">
        <v>3941</v>
      </c>
    </row>
    <row r="175" spans="1:5" ht="12.75">
      <c r="A175" t="s">
        <v>67</v>
      </c>
      <c r="E175" s="37" t="s">
        <v>62</v>
      </c>
    </row>
    <row r="176" spans="1:18" ht="12.75" customHeight="1">
      <c r="A176" s="6" t="s">
        <v>56</v>
      </c>
      <c s="6"/>
      <c s="41" t="s">
        <v>3942</v>
      </c>
      <c s="6"/>
      <c s="29" t="s">
        <v>1891</v>
      </c>
      <c s="6"/>
      <c s="6"/>
      <c s="6"/>
      <c s="42">
        <f>0+Q176</f>
      </c>
      <c r="O176">
        <f>0+R176</f>
      </c>
      <c r="Q176">
        <f>0+I177+I181+I185+I189+I193+I197+I201+I205+I209+I213+I217+I221+I225+I229+I233</f>
      </c>
      <c>
        <f>0+O177+O181+O185+O189+O193+O197+O201+O205+O209+O213+O217+O221+O225+O229+O233</f>
      </c>
    </row>
    <row r="177" spans="1:16" ht="12.75">
      <c r="A177" s="26" t="s">
        <v>59</v>
      </c>
      <c s="31" t="s">
        <v>161</v>
      </c>
      <c s="31" t="s">
        <v>3908</v>
      </c>
      <c s="26" t="s">
        <v>62</v>
      </c>
      <c s="32" t="s">
        <v>3909</v>
      </c>
      <c s="33" t="s">
        <v>71</v>
      </c>
      <c s="34">
        <v>22</v>
      </c>
      <c s="35">
        <v>0</v>
      </c>
      <c s="35">
        <f>ROUND(ROUND(H177,2)*ROUND(G177,3),2)</f>
      </c>
      <c r="O177">
        <f>(I177*21)/100</f>
      </c>
      <c t="s">
        <v>33</v>
      </c>
    </row>
    <row r="178" spans="1:5" ht="12.75">
      <c r="A178" s="36" t="s">
        <v>65</v>
      </c>
      <c r="E178" s="37" t="s">
        <v>3909</v>
      </c>
    </row>
    <row r="179" spans="1:5" ht="12.75">
      <c r="A179" s="38" t="s">
        <v>66</v>
      </c>
      <c r="E179" s="39" t="s">
        <v>62</v>
      </c>
    </row>
    <row r="180" spans="1:5" ht="12.75">
      <c r="A180" t="s">
        <v>67</v>
      </c>
      <c r="E180" s="37" t="s">
        <v>62</v>
      </c>
    </row>
    <row r="181" spans="1:16" ht="12.75">
      <c r="A181" s="26" t="s">
        <v>59</v>
      </c>
      <c s="31" t="s">
        <v>177</v>
      </c>
      <c s="31" t="s">
        <v>3350</v>
      </c>
      <c s="26" t="s">
        <v>62</v>
      </c>
      <c s="32" t="s">
        <v>3351</v>
      </c>
      <c s="33" t="s">
        <v>216</v>
      </c>
      <c s="34">
        <v>4.048</v>
      </c>
      <c s="35">
        <v>0</v>
      </c>
      <c s="35">
        <f>ROUND(ROUND(H181,2)*ROUND(G181,3),2)</f>
      </c>
      <c r="O181">
        <f>(I181*21)/100</f>
      </c>
      <c t="s">
        <v>33</v>
      </c>
    </row>
    <row r="182" spans="1:5" ht="12.75">
      <c r="A182" s="36" t="s">
        <v>65</v>
      </c>
      <c r="E182" s="37" t="s">
        <v>3351</v>
      </c>
    </row>
    <row r="183" spans="1:5" ht="51">
      <c r="A183" s="38" t="s">
        <v>66</v>
      </c>
      <c r="E183" s="39" t="s">
        <v>3943</v>
      </c>
    </row>
    <row r="184" spans="1:5" ht="25.5">
      <c r="A184" t="s">
        <v>67</v>
      </c>
      <c r="E184" s="37" t="s">
        <v>2465</v>
      </c>
    </row>
    <row r="185" spans="1:16" ht="25.5">
      <c r="A185" s="26" t="s">
        <v>59</v>
      </c>
      <c s="31" t="s">
        <v>174</v>
      </c>
      <c s="31" t="s">
        <v>3910</v>
      </c>
      <c s="26" t="s">
        <v>62</v>
      </c>
      <c s="32" t="s">
        <v>3911</v>
      </c>
      <c s="33" t="s">
        <v>71</v>
      </c>
      <c s="34">
        <v>69.3</v>
      </c>
      <c s="35">
        <v>0</v>
      </c>
      <c s="35">
        <f>ROUND(ROUND(H185,2)*ROUND(G185,3),2)</f>
      </c>
      <c r="O185">
        <f>(I185*21)/100</f>
      </c>
      <c t="s">
        <v>33</v>
      </c>
    </row>
    <row r="186" spans="1:5" ht="25.5">
      <c r="A186" s="36" t="s">
        <v>65</v>
      </c>
      <c r="E186" s="37" t="s">
        <v>3911</v>
      </c>
    </row>
    <row r="187" spans="1:5" ht="25.5">
      <c r="A187" s="38" t="s">
        <v>66</v>
      </c>
      <c r="E187" s="39" t="s">
        <v>3944</v>
      </c>
    </row>
    <row r="188" spans="1:5" ht="12.75">
      <c r="A188" t="s">
        <v>67</v>
      </c>
      <c r="E188" s="37" t="s">
        <v>62</v>
      </c>
    </row>
    <row r="189" spans="1:16" ht="12.75">
      <c r="A189" s="26" t="s">
        <v>59</v>
      </c>
      <c s="31" t="s">
        <v>205</v>
      </c>
      <c s="31" t="s">
        <v>3913</v>
      </c>
      <c s="26" t="s">
        <v>62</v>
      </c>
      <c s="32" t="s">
        <v>3914</v>
      </c>
      <c s="33" t="s">
        <v>71</v>
      </c>
      <c s="34">
        <v>23.1</v>
      </c>
      <c s="35">
        <v>0</v>
      </c>
      <c s="35">
        <f>ROUND(ROUND(H189,2)*ROUND(G189,3),2)</f>
      </c>
      <c r="O189">
        <f>(I189*21)/100</f>
      </c>
      <c t="s">
        <v>33</v>
      </c>
    </row>
    <row r="190" spans="1:5" ht="12.75">
      <c r="A190" s="36" t="s">
        <v>65</v>
      </c>
      <c r="E190" s="37" t="s">
        <v>3914</v>
      </c>
    </row>
    <row r="191" spans="1:5" ht="25.5">
      <c r="A191" s="38" t="s">
        <v>66</v>
      </c>
      <c r="E191" s="39" t="s">
        <v>3945</v>
      </c>
    </row>
    <row r="192" spans="1:5" ht="12.75">
      <c r="A192" t="s">
        <v>67</v>
      </c>
      <c r="E192" s="37" t="s">
        <v>62</v>
      </c>
    </row>
    <row r="193" spans="1:16" ht="12.75">
      <c r="A193" s="26" t="s">
        <v>59</v>
      </c>
      <c s="31" t="s">
        <v>146</v>
      </c>
      <c s="31" t="s">
        <v>3916</v>
      </c>
      <c s="26" t="s">
        <v>62</v>
      </c>
      <c s="32" t="s">
        <v>3917</v>
      </c>
      <c s="33" t="s">
        <v>216</v>
      </c>
      <c s="34">
        <v>22</v>
      </c>
      <c s="35">
        <v>0</v>
      </c>
      <c s="35">
        <f>ROUND(ROUND(H193,2)*ROUND(G193,3),2)</f>
      </c>
      <c r="O193">
        <f>(I193*21)/100</f>
      </c>
      <c t="s">
        <v>33</v>
      </c>
    </row>
    <row r="194" spans="1:5" ht="12.75">
      <c r="A194" s="36" t="s">
        <v>65</v>
      </c>
      <c r="E194" s="37" t="s">
        <v>3917</v>
      </c>
    </row>
    <row r="195" spans="1:5" ht="38.25">
      <c r="A195" s="38" t="s">
        <v>66</v>
      </c>
      <c r="E195" s="39" t="s">
        <v>3918</v>
      </c>
    </row>
    <row r="196" spans="1:5" ht="12.75">
      <c r="A196" t="s">
        <v>67</v>
      </c>
      <c r="E196" s="37" t="s">
        <v>62</v>
      </c>
    </row>
    <row r="197" spans="1:16" ht="12.75">
      <c r="A197" s="26" t="s">
        <v>59</v>
      </c>
      <c s="31" t="s">
        <v>164</v>
      </c>
      <c s="31" t="s">
        <v>3919</v>
      </c>
      <c s="26" t="s">
        <v>62</v>
      </c>
      <c s="32" t="s">
        <v>3920</v>
      </c>
      <c s="33" t="s">
        <v>71</v>
      </c>
      <c s="34">
        <v>88</v>
      </c>
      <c s="35">
        <v>0</v>
      </c>
      <c s="35">
        <f>ROUND(ROUND(H197,2)*ROUND(G197,3),2)</f>
      </c>
      <c r="O197">
        <f>(I197*21)/100</f>
      </c>
      <c t="s">
        <v>33</v>
      </c>
    </row>
    <row r="198" spans="1:5" ht="12.75">
      <c r="A198" s="36" t="s">
        <v>65</v>
      </c>
      <c r="E198" s="37" t="s">
        <v>3920</v>
      </c>
    </row>
    <row r="199" spans="1:5" ht="25.5">
      <c r="A199" s="38" t="s">
        <v>66</v>
      </c>
      <c r="E199" s="39" t="s">
        <v>3946</v>
      </c>
    </row>
    <row r="200" spans="1:5" ht="12.75">
      <c r="A200" t="s">
        <v>67</v>
      </c>
      <c r="E200" s="37" t="s">
        <v>62</v>
      </c>
    </row>
    <row r="201" spans="1:16" ht="12.75">
      <c r="A201" s="26" t="s">
        <v>59</v>
      </c>
      <c s="31" t="s">
        <v>149</v>
      </c>
      <c s="31" t="s">
        <v>3922</v>
      </c>
      <c s="26" t="s">
        <v>62</v>
      </c>
      <c s="32" t="s">
        <v>3923</v>
      </c>
      <c s="33" t="s">
        <v>216</v>
      </c>
      <c s="34">
        <v>22</v>
      </c>
      <c s="35">
        <v>0</v>
      </c>
      <c s="35">
        <f>ROUND(ROUND(H201,2)*ROUND(G201,3),2)</f>
      </c>
      <c r="O201">
        <f>(I201*21)/100</f>
      </c>
      <c t="s">
        <v>33</v>
      </c>
    </row>
    <row r="202" spans="1:5" ht="12.75">
      <c r="A202" s="36" t="s">
        <v>65</v>
      </c>
      <c r="E202" s="37" t="s">
        <v>3923</v>
      </c>
    </row>
    <row r="203" spans="1:5" ht="38.25">
      <c r="A203" s="38" t="s">
        <v>66</v>
      </c>
      <c r="E203" s="39" t="s">
        <v>3918</v>
      </c>
    </row>
    <row r="204" spans="1:5" ht="12.75">
      <c r="A204" t="s">
        <v>67</v>
      </c>
      <c r="E204" s="37" t="s">
        <v>62</v>
      </c>
    </row>
    <row r="205" spans="1:16" ht="25.5">
      <c r="A205" s="26" t="s">
        <v>59</v>
      </c>
      <c s="31" t="s">
        <v>152</v>
      </c>
      <c s="31" t="s">
        <v>3924</v>
      </c>
      <c s="26" t="s">
        <v>62</v>
      </c>
      <c s="32" t="s">
        <v>3925</v>
      </c>
      <c s="33" t="s">
        <v>71</v>
      </c>
      <c s="34">
        <v>22</v>
      </c>
      <c s="35">
        <v>0</v>
      </c>
      <c s="35">
        <f>ROUND(ROUND(H205,2)*ROUND(G205,3),2)</f>
      </c>
      <c r="O205">
        <f>(I205*21)/100</f>
      </c>
      <c t="s">
        <v>33</v>
      </c>
    </row>
    <row r="206" spans="1:5" ht="25.5">
      <c r="A206" s="36" t="s">
        <v>65</v>
      </c>
      <c r="E206" s="37" t="s">
        <v>3925</v>
      </c>
    </row>
    <row r="207" spans="1:5" ht="25.5">
      <c r="A207" s="38" t="s">
        <v>66</v>
      </c>
      <c r="E207" s="39" t="s">
        <v>3947</v>
      </c>
    </row>
    <row r="208" spans="1:5" ht="12.75">
      <c r="A208" t="s">
        <v>67</v>
      </c>
      <c r="E208" s="37" t="s">
        <v>62</v>
      </c>
    </row>
    <row r="209" spans="1:16" ht="12.75">
      <c r="A209" s="26" t="s">
        <v>59</v>
      </c>
      <c s="31" t="s">
        <v>167</v>
      </c>
      <c s="31" t="s">
        <v>3927</v>
      </c>
      <c s="26" t="s">
        <v>62</v>
      </c>
      <c s="32" t="s">
        <v>3928</v>
      </c>
      <c s="33" t="s">
        <v>71</v>
      </c>
      <c s="34">
        <v>22</v>
      </c>
      <c s="35">
        <v>0</v>
      </c>
      <c s="35">
        <f>ROUND(ROUND(H209,2)*ROUND(G209,3),2)</f>
      </c>
      <c r="O209">
        <f>(I209*21)/100</f>
      </c>
      <c t="s">
        <v>33</v>
      </c>
    </row>
    <row r="210" spans="1:5" ht="12.75">
      <c r="A210" s="36" t="s">
        <v>65</v>
      </c>
      <c r="E210" s="37" t="s">
        <v>3928</v>
      </c>
    </row>
    <row r="211" spans="1:5" ht="25.5">
      <c r="A211" s="38" t="s">
        <v>66</v>
      </c>
      <c r="E211" s="39" t="s">
        <v>3948</v>
      </c>
    </row>
    <row r="212" spans="1:5" ht="12.75">
      <c r="A212" t="s">
        <v>67</v>
      </c>
      <c r="E212" s="37" t="s">
        <v>62</v>
      </c>
    </row>
    <row r="213" spans="1:16" ht="12.75">
      <c r="A213" s="26" t="s">
        <v>59</v>
      </c>
      <c s="31" t="s">
        <v>171</v>
      </c>
      <c s="31" t="s">
        <v>3930</v>
      </c>
      <c s="26" t="s">
        <v>62</v>
      </c>
      <c s="32" t="s">
        <v>3931</v>
      </c>
      <c s="33" t="s">
        <v>71</v>
      </c>
      <c s="34">
        <v>66</v>
      </c>
      <c s="35">
        <v>0</v>
      </c>
      <c s="35">
        <f>ROUND(ROUND(H213,2)*ROUND(G213,3),2)</f>
      </c>
      <c r="O213">
        <f>(I213*21)/100</f>
      </c>
      <c t="s">
        <v>33</v>
      </c>
    </row>
    <row r="214" spans="1:5" ht="12.75">
      <c r="A214" s="36" t="s">
        <v>65</v>
      </c>
      <c r="E214" s="37" t="s">
        <v>3931</v>
      </c>
    </row>
    <row r="215" spans="1:5" ht="25.5">
      <c r="A215" s="38" t="s">
        <v>66</v>
      </c>
      <c r="E215" s="39" t="s">
        <v>3949</v>
      </c>
    </row>
    <row r="216" spans="1:5" ht="12.75">
      <c r="A216" t="s">
        <v>67</v>
      </c>
      <c r="E216" s="37" t="s">
        <v>62</v>
      </c>
    </row>
    <row r="217" spans="1:16" ht="12.75">
      <c r="A217" s="26" t="s">
        <v>59</v>
      </c>
      <c s="31" t="s">
        <v>180</v>
      </c>
      <c s="31" t="s">
        <v>3870</v>
      </c>
      <c s="26" t="s">
        <v>62</v>
      </c>
      <c s="32" t="s">
        <v>3871</v>
      </c>
      <c s="33" t="s">
        <v>225</v>
      </c>
      <c s="34">
        <v>24</v>
      </c>
      <c s="35">
        <v>0</v>
      </c>
      <c s="35">
        <f>ROUND(ROUND(H217,2)*ROUND(G217,3),2)</f>
      </c>
      <c r="O217">
        <f>(I217*21)/100</f>
      </c>
      <c t="s">
        <v>33</v>
      </c>
    </row>
    <row r="218" spans="1:5" ht="12.75">
      <c r="A218" s="36" t="s">
        <v>65</v>
      </c>
      <c r="E218" s="37" t="s">
        <v>3871</v>
      </c>
    </row>
    <row r="219" spans="1:5" ht="25.5">
      <c r="A219" s="38" t="s">
        <v>66</v>
      </c>
      <c r="E219" s="39" t="s">
        <v>3933</v>
      </c>
    </row>
    <row r="220" spans="1:5" ht="12.75">
      <c r="A220" t="s">
        <v>67</v>
      </c>
      <c r="E220" s="37" t="s">
        <v>62</v>
      </c>
    </row>
    <row r="221" spans="1:16" ht="12.75">
      <c r="A221" s="26" t="s">
        <v>59</v>
      </c>
      <c s="31" t="s">
        <v>183</v>
      </c>
      <c s="31" t="s">
        <v>3950</v>
      </c>
      <c s="26" t="s">
        <v>62</v>
      </c>
      <c s="32" t="s">
        <v>3951</v>
      </c>
      <c s="33" t="s">
        <v>3936</v>
      </c>
      <c s="34">
        <v>80</v>
      </c>
      <c s="35">
        <v>0</v>
      </c>
      <c s="35">
        <f>ROUND(ROUND(H221,2)*ROUND(G221,3),2)</f>
      </c>
      <c r="O221">
        <f>(I221*21)/100</f>
      </c>
      <c t="s">
        <v>33</v>
      </c>
    </row>
    <row r="222" spans="1:5" ht="12.75">
      <c r="A222" s="36" t="s">
        <v>65</v>
      </c>
      <c r="E222" s="37" t="s">
        <v>3951</v>
      </c>
    </row>
    <row r="223" spans="1:5" ht="12.75">
      <c r="A223" s="38" t="s">
        <v>66</v>
      </c>
      <c r="E223" s="39" t="s">
        <v>62</v>
      </c>
    </row>
    <row r="224" spans="1:5" ht="12.75">
      <c r="A224" t="s">
        <v>67</v>
      </c>
      <c r="E224" s="37" t="s">
        <v>62</v>
      </c>
    </row>
    <row r="225" spans="1:16" ht="12.75">
      <c r="A225" s="26" t="s">
        <v>59</v>
      </c>
      <c s="31" t="s">
        <v>155</v>
      </c>
      <c s="31" t="s">
        <v>3937</v>
      </c>
      <c s="26" t="s">
        <v>62</v>
      </c>
      <c s="32" t="s">
        <v>3938</v>
      </c>
      <c s="33" t="s">
        <v>71</v>
      </c>
      <c s="34">
        <v>22</v>
      </c>
      <c s="35">
        <v>0</v>
      </c>
      <c s="35">
        <f>ROUND(ROUND(H225,2)*ROUND(G225,3),2)</f>
      </c>
      <c r="O225">
        <f>(I225*21)/100</f>
      </c>
      <c t="s">
        <v>33</v>
      </c>
    </row>
    <row r="226" spans="1:5" ht="12.75">
      <c r="A226" s="36" t="s">
        <v>65</v>
      </c>
      <c r="E226" s="37" t="s">
        <v>3938</v>
      </c>
    </row>
    <row r="227" spans="1:5" ht="12.75">
      <c r="A227" s="38" t="s">
        <v>66</v>
      </c>
      <c r="E227" s="39" t="s">
        <v>62</v>
      </c>
    </row>
    <row r="228" spans="1:5" ht="12.75">
      <c r="A228" t="s">
        <v>67</v>
      </c>
      <c r="E228" s="37" t="s">
        <v>62</v>
      </c>
    </row>
    <row r="229" spans="1:16" ht="12.75">
      <c r="A229" s="26" t="s">
        <v>59</v>
      </c>
      <c s="31" t="s">
        <v>186</v>
      </c>
      <c s="31" t="s">
        <v>3903</v>
      </c>
      <c s="26" t="s">
        <v>62</v>
      </c>
      <c s="32" t="s">
        <v>3904</v>
      </c>
      <c s="33" t="s">
        <v>971</v>
      </c>
      <c s="34">
        <v>2.9</v>
      </c>
      <c s="35">
        <v>0</v>
      </c>
      <c s="35">
        <f>ROUND(ROUND(H229,2)*ROUND(G229,3),2)</f>
      </c>
      <c r="O229">
        <f>(I229*21)/100</f>
      </c>
      <c t="s">
        <v>33</v>
      </c>
    </row>
    <row r="230" spans="1:5" ht="12.75">
      <c r="A230" s="36" t="s">
        <v>65</v>
      </c>
      <c r="E230" s="37" t="s">
        <v>3904</v>
      </c>
    </row>
    <row r="231" spans="1:5" ht="12.75">
      <c r="A231" s="38" t="s">
        <v>66</v>
      </c>
      <c r="E231" s="39" t="s">
        <v>62</v>
      </c>
    </row>
    <row r="232" spans="1:5" ht="12.75">
      <c r="A232" t="s">
        <v>67</v>
      </c>
      <c r="E232" s="37" t="s">
        <v>62</v>
      </c>
    </row>
    <row r="233" spans="1:16" ht="25.5">
      <c r="A233" s="26" t="s">
        <v>59</v>
      </c>
      <c s="31" t="s">
        <v>158</v>
      </c>
      <c s="31" t="s">
        <v>3939</v>
      </c>
      <c s="26" t="s">
        <v>62</v>
      </c>
      <c s="32" t="s">
        <v>3940</v>
      </c>
      <c s="33" t="s">
        <v>71</v>
      </c>
      <c s="34">
        <v>22</v>
      </c>
      <c s="35">
        <v>0</v>
      </c>
      <c s="35">
        <f>ROUND(ROUND(H233,2)*ROUND(G233,3),2)</f>
      </c>
      <c r="O233">
        <f>(I233*21)/100</f>
      </c>
      <c t="s">
        <v>33</v>
      </c>
    </row>
    <row r="234" spans="1:5" ht="25.5">
      <c r="A234" s="36" t="s">
        <v>65</v>
      </c>
      <c r="E234" s="37" t="s">
        <v>3940</v>
      </c>
    </row>
    <row r="235" spans="1:5" ht="25.5">
      <c r="A235" s="38" t="s">
        <v>66</v>
      </c>
      <c r="E235" s="39" t="s">
        <v>3952</v>
      </c>
    </row>
    <row r="236" spans="1:5" ht="12.75">
      <c r="A236" t="s">
        <v>67</v>
      </c>
      <c r="E236" s="37" t="s">
        <v>62</v>
      </c>
    </row>
    <row r="237" spans="1:18" ht="12.75" customHeight="1">
      <c r="A237" s="6" t="s">
        <v>56</v>
      </c>
      <c s="6"/>
      <c s="41" t="s">
        <v>3953</v>
      </c>
      <c s="6"/>
      <c s="29" t="s">
        <v>1891</v>
      </c>
      <c s="6"/>
      <c s="6"/>
      <c s="6"/>
      <c s="42">
        <f>0+Q237</f>
      </c>
      <c r="O237">
        <f>0+R237</f>
      </c>
      <c r="Q237">
        <f>0+I238+I242+I246+I250+I254+I258+I262+I266+I270+I274+I278+I282+I286+I290+I294</f>
      </c>
      <c>
        <f>0+O238+O242+O246+O250+O254+O258+O262+O266+O270+O274+O278+O282+O286+O290+O294</f>
      </c>
    </row>
    <row r="238" spans="1:16" ht="12.75">
      <c r="A238" s="26" t="s">
        <v>59</v>
      </c>
      <c s="31" t="s">
        <v>515</v>
      </c>
      <c s="31" t="s">
        <v>3908</v>
      </c>
      <c s="26" t="s">
        <v>62</v>
      </c>
      <c s="32" t="s">
        <v>3909</v>
      </c>
      <c s="33" t="s">
        <v>71</v>
      </c>
      <c s="34">
        <v>100</v>
      </c>
      <c s="35">
        <v>0</v>
      </c>
      <c s="35">
        <f>ROUND(ROUND(H238,2)*ROUND(G238,3),2)</f>
      </c>
      <c r="O238">
        <f>(I238*21)/100</f>
      </c>
      <c t="s">
        <v>33</v>
      </c>
    </row>
    <row r="239" spans="1:5" ht="12.75">
      <c r="A239" s="36" t="s">
        <v>65</v>
      </c>
      <c r="E239" s="37" t="s">
        <v>3909</v>
      </c>
    </row>
    <row r="240" spans="1:5" ht="12.75">
      <c r="A240" s="38" t="s">
        <v>66</v>
      </c>
      <c r="E240" s="39" t="s">
        <v>62</v>
      </c>
    </row>
    <row r="241" spans="1:5" ht="12.75">
      <c r="A241" t="s">
        <v>67</v>
      </c>
      <c r="E241" s="37" t="s">
        <v>62</v>
      </c>
    </row>
    <row r="242" spans="1:16" ht="12.75">
      <c r="A242" s="26" t="s">
        <v>59</v>
      </c>
      <c s="31" t="s">
        <v>501</v>
      </c>
      <c s="31" t="s">
        <v>3350</v>
      </c>
      <c s="26" t="s">
        <v>62</v>
      </c>
      <c s="32" t="s">
        <v>3351</v>
      </c>
      <c s="33" t="s">
        <v>216</v>
      </c>
      <c s="34">
        <v>18.399</v>
      </c>
      <c s="35">
        <v>0</v>
      </c>
      <c s="35">
        <f>ROUND(ROUND(H242,2)*ROUND(G242,3),2)</f>
      </c>
      <c r="O242">
        <f>(I242*21)/100</f>
      </c>
      <c t="s">
        <v>33</v>
      </c>
    </row>
    <row r="243" spans="1:5" ht="12.75">
      <c r="A243" s="36" t="s">
        <v>65</v>
      </c>
      <c r="E243" s="37" t="s">
        <v>3351</v>
      </c>
    </row>
    <row r="244" spans="1:5" ht="51">
      <c r="A244" s="38" t="s">
        <v>66</v>
      </c>
      <c r="E244" s="39" t="s">
        <v>3954</v>
      </c>
    </row>
    <row r="245" spans="1:5" ht="25.5">
      <c r="A245" t="s">
        <v>67</v>
      </c>
      <c r="E245" s="37" t="s">
        <v>2465</v>
      </c>
    </row>
    <row r="246" spans="1:16" ht="25.5">
      <c r="A246" s="26" t="s">
        <v>59</v>
      </c>
      <c s="31" t="s">
        <v>526</v>
      </c>
      <c s="31" t="s">
        <v>3910</v>
      </c>
      <c s="26" t="s">
        <v>62</v>
      </c>
      <c s="32" t="s">
        <v>3911</v>
      </c>
      <c s="33" t="s">
        <v>71</v>
      </c>
      <c s="34">
        <v>315</v>
      </c>
      <c s="35">
        <v>0</v>
      </c>
      <c s="35">
        <f>ROUND(ROUND(H246,2)*ROUND(G246,3),2)</f>
      </c>
      <c r="O246">
        <f>(I246*21)/100</f>
      </c>
      <c t="s">
        <v>33</v>
      </c>
    </row>
    <row r="247" spans="1:5" ht="25.5">
      <c r="A247" s="36" t="s">
        <v>65</v>
      </c>
      <c r="E247" s="37" t="s">
        <v>3911</v>
      </c>
    </row>
    <row r="248" spans="1:5" ht="25.5">
      <c r="A248" s="38" t="s">
        <v>66</v>
      </c>
      <c r="E248" s="39" t="s">
        <v>3955</v>
      </c>
    </row>
    <row r="249" spans="1:5" ht="12.75">
      <c r="A249" t="s">
        <v>67</v>
      </c>
      <c r="E249" s="37" t="s">
        <v>62</v>
      </c>
    </row>
    <row r="250" spans="1:16" ht="12.75">
      <c r="A250" s="26" t="s">
        <v>59</v>
      </c>
      <c s="31" t="s">
        <v>522</v>
      </c>
      <c s="31" t="s">
        <v>3913</v>
      </c>
      <c s="26" t="s">
        <v>62</v>
      </c>
      <c s="32" t="s">
        <v>3914</v>
      </c>
      <c s="33" t="s">
        <v>71</v>
      </c>
      <c s="34">
        <v>105</v>
      </c>
      <c s="35">
        <v>0</v>
      </c>
      <c s="35">
        <f>ROUND(ROUND(H250,2)*ROUND(G250,3),2)</f>
      </c>
      <c r="O250">
        <f>(I250*21)/100</f>
      </c>
      <c t="s">
        <v>33</v>
      </c>
    </row>
    <row r="251" spans="1:5" ht="12.75">
      <c r="A251" s="36" t="s">
        <v>65</v>
      </c>
      <c r="E251" s="37" t="s">
        <v>3914</v>
      </c>
    </row>
    <row r="252" spans="1:5" ht="25.5">
      <c r="A252" s="38" t="s">
        <v>66</v>
      </c>
      <c r="E252" s="39" t="s">
        <v>3956</v>
      </c>
    </row>
    <row r="253" spans="1:5" ht="12.75">
      <c r="A253" t="s">
        <v>67</v>
      </c>
      <c r="E253" s="37" t="s">
        <v>62</v>
      </c>
    </row>
    <row r="254" spans="1:16" ht="12.75">
      <c r="A254" s="26" t="s">
        <v>59</v>
      </c>
      <c s="31" t="s">
        <v>189</v>
      </c>
      <c s="31" t="s">
        <v>3916</v>
      </c>
      <c s="26" t="s">
        <v>62</v>
      </c>
      <c s="32" t="s">
        <v>3917</v>
      </c>
      <c s="33" t="s">
        <v>216</v>
      </c>
      <c s="34">
        <v>22</v>
      </c>
      <c s="35">
        <v>0</v>
      </c>
      <c s="35">
        <f>ROUND(ROUND(H254,2)*ROUND(G254,3),2)</f>
      </c>
      <c r="O254">
        <f>(I254*21)/100</f>
      </c>
      <c t="s">
        <v>33</v>
      </c>
    </row>
    <row r="255" spans="1:5" ht="12.75">
      <c r="A255" s="36" t="s">
        <v>65</v>
      </c>
      <c r="E255" s="37" t="s">
        <v>3917</v>
      </c>
    </row>
    <row r="256" spans="1:5" ht="38.25">
      <c r="A256" s="38" t="s">
        <v>66</v>
      </c>
      <c r="E256" s="39" t="s">
        <v>3918</v>
      </c>
    </row>
    <row r="257" spans="1:5" ht="25.5">
      <c r="A257" t="s">
        <v>67</v>
      </c>
      <c r="E257" s="37" t="s">
        <v>2465</v>
      </c>
    </row>
    <row r="258" spans="1:16" ht="12.75">
      <c r="A258" s="26" t="s">
        <v>59</v>
      </c>
      <c s="31" t="s">
        <v>518</v>
      </c>
      <c s="31" t="s">
        <v>3919</v>
      </c>
      <c s="26" t="s">
        <v>62</v>
      </c>
      <c s="32" t="s">
        <v>3920</v>
      </c>
      <c s="33" t="s">
        <v>71</v>
      </c>
      <c s="34">
        <v>400</v>
      </c>
      <c s="35">
        <v>0</v>
      </c>
      <c s="35">
        <f>ROUND(ROUND(H258,2)*ROUND(G258,3),2)</f>
      </c>
      <c r="O258">
        <f>(I258*21)/100</f>
      </c>
      <c t="s">
        <v>33</v>
      </c>
    </row>
    <row r="259" spans="1:5" ht="12.75">
      <c r="A259" s="36" t="s">
        <v>65</v>
      </c>
      <c r="E259" s="37" t="s">
        <v>3920</v>
      </c>
    </row>
    <row r="260" spans="1:5" ht="25.5">
      <c r="A260" s="38" t="s">
        <v>66</v>
      </c>
      <c r="E260" s="39" t="s">
        <v>3957</v>
      </c>
    </row>
    <row r="261" spans="1:5" ht="25.5">
      <c r="A261" t="s">
        <v>67</v>
      </c>
      <c r="E261" s="37" t="s">
        <v>2465</v>
      </c>
    </row>
    <row r="262" spans="1:16" ht="12.75">
      <c r="A262" s="26" t="s">
        <v>59</v>
      </c>
      <c s="31" t="s">
        <v>192</v>
      </c>
      <c s="31" t="s">
        <v>3922</v>
      </c>
      <c s="26" t="s">
        <v>62</v>
      </c>
      <c s="32" t="s">
        <v>3923</v>
      </c>
      <c s="33" t="s">
        <v>216</v>
      </c>
      <c s="34">
        <v>22</v>
      </c>
      <c s="35">
        <v>0</v>
      </c>
      <c s="35">
        <f>ROUND(ROUND(H262,2)*ROUND(G262,3),2)</f>
      </c>
      <c r="O262">
        <f>(I262*21)/100</f>
      </c>
      <c t="s">
        <v>33</v>
      </c>
    </row>
    <row r="263" spans="1:5" ht="12.75">
      <c r="A263" s="36" t="s">
        <v>65</v>
      </c>
      <c r="E263" s="37" t="s">
        <v>3923</v>
      </c>
    </row>
    <row r="264" spans="1:5" ht="38.25">
      <c r="A264" s="38" t="s">
        <v>66</v>
      </c>
      <c r="E264" s="39" t="s">
        <v>3918</v>
      </c>
    </row>
    <row r="265" spans="1:5" ht="25.5">
      <c r="A265" t="s">
        <v>67</v>
      </c>
      <c r="E265" s="37" t="s">
        <v>2465</v>
      </c>
    </row>
    <row r="266" spans="1:16" ht="25.5">
      <c r="A266" s="26" t="s">
        <v>59</v>
      </c>
      <c s="31" t="s">
        <v>195</v>
      </c>
      <c s="31" t="s">
        <v>3924</v>
      </c>
      <c s="26" t="s">
        <v>62</v>
      </c>
      <c s="32" t="s">
        <v>3925</v>
      </c>
      <c s="33" t="s">
        <v>71</v>
      </c>
      <c s="34">
        <v>100</v>
      </c>
      <c s="35">
        <v>0</v>
      </c>
      <c s="35">
        <f>ROUND(ROUND(H266,2)*ROUND(G266,3),2)</f>
      </c>
      <c r="O266">
        <f>(I266*21)/100</f>
      </c>
      <c t="s">
        <v>33</v>
      </c>
    </row>
    <row r="267" spans="1:5" ht="25.5">
      <c r="A267" s="36" t="s">
        <v>65</v>
      </c>
      <c r="E267" s="37" t="s">
        <v>3925</v>
      </c>
    </row>
    <row r="268" spans="1:5" ht="25.5">
      <c r="A268" s="38" t="s">
        <v>66</v>
      </c>
      <c r="E268" s="39" t="s">
        <v>3958</v>
      </c>
    </row>
    <row r="269" spans="1:5" ht="25.5">
      <c r="A269" t="s">
        <v>67</v>
      </c>
      <c r="E269" s="37" t="s">
        <v>2465</v>
      </c>
    </row>
    <row r="270" spans="1:16" ht="12.75">
      <c r="A270" s="26" t="s">
        <v>59</v>
      </c>
      <c s="31" t="s">
        <v>521</v>
      </c>
      <c s="31" t="s">
        <v>3927</v>
      </c>
      <c s="26" t="s">
        <v>62</v>
      </c>
      <c s="32" t="s">
        <v>3928</v>
      </c>
      <c s="33" t="s">
        <v>71</v>
      </c>
      <c s="34">
        <v>100</v>
      </c>
      <c s="35">
        <v>0</v>
      </c>
      <c s="35">
        <f>ROUND(ROUND(H270,2)*ROUND(G270,3),2)</f>
      </c>
      <c r="O270">
        <f>(I270*21)/100</f>
      </c>
      <c t="s">
        <v>33</v>
      </c>
    </row>
    <row r="271" spans="1:5" ht="12.75">
      <c r="A271" s="36" t="s">
        <v>65</v>
      </c>
      <c r="E271" s="37" t="s">
        <v>3928</v>
      </c>
    </row>
    <row r="272" spans="1:5" ht="25.5">
      <c r="A272" s="38" t="s">
        <v>66</v>
      </c>
      <c r="E272" s="39" t="s">
        <v>3959</v>
      </c>
    </row>
    <row r="273" spans="1:5" ht="25.5">
      <c r="A273" t="s">
        <v>67</v>
      </c>
      <c r="E273" s="37" t="s">
        <v>2465</v>
      </c>
    </row>
    <row r="274" spans="1:16" ht="12.75">
      <c r="A274" s="26" t="s">
        <v>59</v>
      </c>
      <c s="31" t="s">
        <v>523</v>
      </c>
      <c s="31" t="s">
        <v>3930</v>
      </c>
      <c s="26" t="s">
        <v>62</v>
      </c>
      <c s="32" t="s">
        <v>3931</v>
      </c>
      <c s="33" t="s">
        <v>71</v>
      </c>
      <c s="34">
        <v>300</v>
      </c>
      <c s="35">
        <v>0</v>
      </c>
      <c s="35">
        <f>ROUND(ROUND(H274,2)*ROUND(G274,3),2)</f>
      </c>
      <c r="O274">
        <f>(I274*21)/100</f>
      </c>
      <c t="s">
        <v>33</v>
      </c>
    </row>
    <row r="275" spans="1:5" ht="12.75">
      <c r="A275" s="36" t="s">
        <v>65</v>
      </c>
      <c r="E275" s="37" t="s">
        <v>3931</v>
      </c>
    </row>
    <row r="276" spans="1:5" ht="25.5">
      <c r="A276" s="38" t="s">
        <v>66</v>
      </c>
      <c r="E276" s="39" t="s">
        <v>3960</v>
      </c>
    </row>
    <row r="277" spans="1:5" ht="25.5">
      <c r="A277" t="s">
        <v>67</v>
      </c>
      <c r="E277" s="37" t="s">
        <v>2465</v>
      </c>
    </row>
    <row r="278" spans="1:16" ht="12.75">
      <c r="A278" s="26" t="s">
        <v>59</v>
      </c>
      <c s="31" t="s">
        <v>531</v>
      </c>
      <c s="31" t="s">
        <v>3870</v>
      </c>
      <c s="26" t="s">
        <v>62</v>
      </c>
      <c s="32" t="s">
        <v>3871</v>
      </c>
      <c s="33" t="s">
        <v>225</v>
      </c>
      <c s="34">
        <v>24</v>
      </c>
      <c s="35">
        <v>0</v>
      </c>
      <c s="35">
        <f>ROUND(ROUND(H278,2)*ROUND(G278,3),2)</f>
      </c>
      <c r="O278">
        <f>(I278*21)/100</f>
      </c>
      <c t="s">
        <v>33</v>
      </c>
    </row>
    <row r="279" spans="1:5" ht="12.75">
      <c r="A279" s="36" t="s">
        <v>65</v>
      </c>
      <c r="E279" s="37" t="s">
        <v>3871</v>
      </c>
    </row>
    <row r="280" spans="1:5" ht="25.5">
      <c r="A280" s="38" t="s">
        <v>66</v>
      </c>
      <c r="E280" s="39" t="s">
        <v>3933</v>
      </c>
    </row>
    <row r="281" spans="1:5" ht="25.5">
      <c r="A281" t="s">
        <v>67</v>
      </c>
      <c r="E281" s="37" t="s">
        <v>2465</v>
      </c>
    </row>
    <row r="282" spans="1:16" ht="12.75">
      <c r="A282" s="26" t="s">
        <v>59</v>
      </c>
      <c s="31" t="s">
        <v>534</v>
      </c>
      <c s="31" t="s">
        <v>3950</v>
      </c>
      <c s="26" t="s">
        <v>62</v>
      </c>
      <c s="32" t="s">
        <v>3951</v>
      </c>
      <c s="33" t="s">
        <v>3936</v>
      </c>
      <c s="34">
        <v>80</v>
      </c>
      <c s="35">
        <v>0</v>
      </c>
      <c s="35">
        <f>ROUND(ROUND(H282,2)*ROUND(G282,3),2)</f>
      </c>
      <c r="O282">
        <f>(I282*21)/100</f>
      </c>
      <c t="s">
        <v>33</v>
      </c>
    </row>
    <row r="283" spans="1:5" ht="12.75">
      <c r="A283" s="36" t="s">
        <v>65</v>
      </c>
      <c r="E283" s="37" t="s">
        <v>3951</v>
      </c>
    </row>
    <row r="284" spans="1:5" ht="12.75">
      <c r="A284" s="38" t="s">
        <v>66</v>
      </c>
      <c r="E284" s="39" t="s">
        <v>62</v>
      </c>
    </row>
    <row r="285" spans="1:5" ht="25.5">
      <c r="A285" t="s">
        <v>67</v>
      </c>
      <c r="E285" s="37" t="s">
        <v>2465</v>
      </c>
    </row>
    <row r="286" spans="1:16" ht="12.75">
      <c r="A286" s="26" t="s">
        <v>59</v>
      </c>
      <c s="31" t="s">
        <v>198</v>
      </c>
      <c s="31" t="s">
        <v>3937</v>
      </c>
      <c s="26" t="s">
        <v>62</v>
      </c>
      <c s="32" t="s">
        <v>3938</v>
      </c>
      <c s="33" t="s">
        <v>71</v>
      </c>
      <c s="34">
        <v>100</v>
      </c>
      <c s="35">
        <v>0</v>
      </c>
      <c s="35">
        <f>ROUND(ROUND(H286,2)*ROUND(G286,3),2)</f>
      </c>
      <c r="O286">
        <f>(I286*21)/100</f>
      </c>
      <c t="s">
        <v>33</v>
      </c>
    </row>
    <row r="287" spans="1:5" ht="12.75">
      <c r="A287" s="36" t="s">
        <v>65</v>
      </c>
      <c r="E287" s="37" t="s">
        <v>3938</v>
      </c>
    </row>
    <row r="288" spans="1:5" ht="12.75">
      <c r="A288" s="38" t="s">
        <v>66</v>
      </c>
      <c r="E288" s="39" t="s">
        <v>62</v>
      </c>
    </row>
    <row r="289" spans="1:5" ht="12.75">
      <c r="A289" t="s">
        <v>67</v>
      </c>
      <c r="E289" s="37" t="s">
        <v>62</v>
      </c>
    </row>
    <row r="290" spans="1:16" ht="12.75">
      <c r="A290" s="26" t="s">
        <v>59</v>
      </c>
      <c s="31" t="s">
        <v>489</v>
      </c>
      <c s="31" t="s">
        <v>3903</v>
      </c>
      <c s="26" t="s">
        <v>62</v>
      </c>
      <c s="32" t="s">
        <v>3904</v>
      </c>
      <c s="33" t="s">
        <v>971</v>
      </c>
      <c s="34">
        <v>13.2</v>
      </c>
      <c s="35">
        <v>0</v>
      </c>
      <c s="35">
        <f>ROUND(ROUND(H290,2)*ROUND(G290,3),2)</f>
      </c>
      <c r="O290">
        <f>(I290*21)/100</f>
      </c>
      <c t="s">
        <v>33</v>
      </c>
    </row>
    <row r="291" spans="1:5" ht="12.75">
      <c r="A291" s="36" t="s">
        <v>65</v>
      </c>
      <c r="E291" s="37" t="s">
        <v>3904</v>
      </c>
    </row>
    <row r="292" spans="1:5" ht="12.75">
      <c r="A292" s="38" t="s">
        <v>66</v>
      </c>
      <c r="E292" s="39" t="s">
        <v>62</v>
      </c>
    </row>
    <row r="293" spans="1:5" ht="12.75">
      <c r="A293" t="s">
        <v>67</v>
      </c>
      <c r="E293" s="37" t="s">
        <v>62</v>
      </c>
    </row>
    <row r="294" spans="1:16" ht="25.5">
      <c r="A294" s="26" t="s">
        <v>59</v>
      </c>
      <c s="31" t="s">
        <v>329</v>
      </c>
      <c s="31" t="s">
        <v>3939</v>
      </c>
      <c s="26" t="s">
        <v>62</v>
      </c>
      <c s="32" t="s">
        <v>3940</v>
      </c>
      <c s="33" t="s">
        <v>71</v>
      </c>
      <c s="34">
        <v>100</v>
      </c>
      <c s="35">
        <v>0</v>
      </c>
      <c s="35">
        <f>ROUND(ROUND(H294,2)*ROUND(G294,3),2)</f>
      </c>
      <c r="O294">
        <f>(I294*21)/100</f>
      </c>
      <c t="s">
        <v>33</v>
      </c>
    </row>
    <row r="295" spans="1:5" ht="25.5">
      <c r="A295" s="36" t="s">
        <v>65</v>
      </c>
      <c r="E295" s="37" t="s">
        <v>3940</v>
      </c>
    </row>
    <row r="296" spans="1:5" ht="25.5">
      <c r="A296" s="38" t="s">
        <v>66</v>
      </c>
      <c r="E296" s="39" t="s">
        <v>3961</v>
      </c>
    </row>
    <row r="297" spans="1:5" ht="25.5">
      <c r="A297" t="s">
        <v>67</v>
      </c>
      <c r="E297" s="37" t="s">
        <v>2465</v>
      </c>
    </row>
    <row r="298" spans="1:18" ht="12.75" customHeight="1">
      <c r="A298" s="6" t="s">
        <v>56</v>
      </c>
      <c s="6"/>
      <c s="41" t="s">
        <v>967</v>
      </c>
      <c s="6"/>
      <c s="29" t="s">
        <v>1675</v>
      </c>
      <c s="6"/>
      <c s="6"/>
      <c s="6"/>
      <c s="42">
        <f>0+Q298</f>
      </c>
      <c r="O298">
        <f>0+R298</f>
      </c>
      <c r="Q298">
        <f>0+I299+I303+I307+I311+I315+I319+I323+I327+I331</f>
      </c>
      <c>
        <f>0+O299+O303+O307+O311+O315+O319+O323+O327+O331</f>
      </c>
    </row>
    <row r="299" spans="1:16" ht="38.25">
      <c r="A299" s="26" t="s">
        <v>59</v>
      </c>
      <c s="31" t="s">
        <v>492</v>
      </c>
      <c s="31" t="s">
        <v>3962</v>
      </c>
      <c s="26" t="s">
        <v>62</v>
      </c>
      <c s="32" t="s">
        <v>3963</v>
      </c>
      <c s="33" t="s">
        <v>971</v>
      </c>
      <c s="34">
        <v>1199.205</v>
      </c>
      <c s="35">
        <v>0</v>
      </c>
      <c s="35">
        <f>ROUND(ROUND(H299,2)*ROUND(G299,3),2)</f>
      </c>
      <c r="O299">
        <f>(I299*21)/100</f>
      </c>
      <c t="s">
        <v>33</v>
      </c>
    </row>
    <row r="300" spans="1:5" ht="38.25">
      <c r="A300" s="36" t="s">
        <v>65</v>
      </c>
      <c r="E300" s="37" t="s">
        <v>3963</v>
      </c>
    </row>
    <row r="301" spans="1:5" ht="63.75">
      <c r="A301" s="38" t="s">
        <v>66</v>
      </c>
      <c r="E301" s="39" t="s">
        <v>3964</v>
      </c>
    </row>
    <row r="302" spans="1:5" ht="102">
      <c r="A302" t="s">
        <v>67</v>
      </c>
      <c r="E302" s="37" t="s">
        <v>1362</v>
      </c>
    </row>
    <row r="303" spans="1:16" ht="38.25">
      <c r="A303" s="26" t="s">
        <v>59</v>
      </c>
      <c s="31" t="s">
        <v>495</v>
      </c>
      <c s="31" t="s">
        <v>1681</v>
      </c>
      <c s="26" t="s">
        <v>62</v>
      </c>
      <c s="32" t="s">
        <v>2890</v>
      </c>
      <c s="33" t="s">
        <v>971</v>
      </c>
      <c s="34">
        <v>86.902</v>
      </c>
      <c s="35">
        <v>0</v>
      </c>
      <c s="35">
        <f>ROUND(ROUND(H303,2)*ROUND(G303,3),2)</f>
      </c>
      <c r="O303">
        <f>(I303*21)/100</f>
      </c>
      <c t="s">
        <v>33</v>
      </c>
    </row>
    <row r="304" spans="1:5" ht="38.25">
      <c r="A304" s="36" t="s">
        <v>65</v>
      </c>
      <c r="E304" s="37" t="s">
        <v>2890</v>
      </c>
    </row>
    <row r="305" spans="1:5" ht="25.5">
      <c r="A305" s="38" t="s">
        <v>66</v>
      </c>
      <c r="E305" s="39" t="s">
        <v>3965</v>
      </c>
    </row>
    <row r="306" spans="1:5" ht="102">
      <c r="A306" t="s">
        <v>67</v>
      </c>
      <c r="E306" s="37" t="s">
        <v>1362</v>
      </c>
    </row>
    <row r="307" spans="1:16" ht="38.25">
      <c r="A307" s="26" t="s">
        <v>59</v>
      </c>
      <c s="31" t="s">
        <v>57</v>
      </c>
      <c s="31" t="s">
        <v>3966</v>
      </c>
      <c s="26" t="s">
        <v>62</v>
      </c>
      <c s="32" t="s">
        <v>3967</v>
      </c>
      <c s="33" t="s">
        <v>971</v>
      </c>
      <c s="34">
        <v>1.5</v>
      </c>
      <c s="35">
        <v>0</v>
      </c>
      <c s="35">
        <f>ROUND(ROUND(H307,2)*ROUND(G307,3),2)</f>
      </c>
      <c r="O307">
        <f>(I307*21)/100</f>
      </c>
      <c t="s">
        <v>33</v>
      </c>
    </row>
    <row r="308" spans="1:5" ht="38.25">
      <c r="A308" s="36" t="s">
        <v>65</v>
      </c>
      <c r="E308" s="37" t="s">
        <v>3967</v>
      </c>
    </row>
    <row r="309" spans="1:5" ht="12.75">
      <c r="A309" s="38" t="s">
        <v>66</v>
      </c>
      <c r="E309" s="39" t="s">
        <v>62</v>
      </c>
    </row>
    <row r="310" spans="1:5" ht="102">
      <c r="A310" t="s">
        <v>67</v>
      </c>
      <c r="E310" s="37" t="s">
        <v>1362</v>
      </c>
    </row>
    <row r="311" spans="1:16" ht="38.25">
      <c r="A311" s="26" t="s">
        <v>59</v>
      </c>
      <c s="31" t="s">
        <v>614</v>
      </c>
      <c s="31" t="s">
        <v>969</v>
      </c>
      <c s="26" t="s">
        <v>62</v>
      </c>
      <c s="32" t="s">
        <v>970</v>
      </c>
      <c s="33" t="s">
        <v>971</v>
      </c>
      <c s="34">
        <v>1.5</v>
      </c>
      <c s="35">
        <v>0</v>
      </c>
      <c s="35">
        <f>ROUND(ROUND(H311,2)*ROUND(G311,3),2)</f>
      </c>
      <c r="O311">
        <f>(I311*21)/100</f>
      </c>
      <c t="s">
        <v>33</v>
      </c>
    </row>
    <row r="312" spans="1:5" ht="38.25">
      <c r="A312" s="36" t="s">
        <v>65</v>
      </c>
      <c r="E312" s="37" t="s">
        <v>970</v>
      </c>
    </row>
    <row r="313" spans="1:5" ht="12.75">
      <c r="A313" s="38" t="s">
        <v>66</v>
      </c>
      <c r="E313" s="39" t="s">
        <v>62</v>
      </c>
    </row>
    <row r="314" spans="1:5" ht="102">
      <c r="A314" t="s">
        <v>67</v>
      </c>
      <c r="E314" s="37" t="s">
        <v>1362</v>
      </c>
    </row>
    <row r="315" spans="1:16" ht="38.25">
      <c r="A315" s="26" t="s">
        <v>59</v>
      </c>
      <c s="31" t="s">
        <v>500</v>
      </c>
      <c s="31" t="s">
        <v>3968</v>
      </c>
      <c s="26" t="s">
        <v>62</v>
      </c>
      <c s="32" t="s">
        <v>3969</v>
      </c>
      <c s="33" t="s">
        <v>971</v>
      </c>
      <c s="34">
        <v>1.5</v>
      </c>
      <c s="35">
        <v>0</v>
      </c>
      <c s="35">
        <f>ROUND(ROUND(H315,2)*ROUND(G315,3),2)</f>
      </c>
      <c r="O315">
        <f>(I315*21)/100</f>
      </c>
      <c t="s">
        <v>33</v>
      </c>
    </row>
    <row r="316" spans="1:5" ht="38.25">
      <c r="A316" s="36" t="s">
        <v>65</v>
      </c>
      <c r="E316" s="37" t="s">
        <v>3969</v>
      </c>
    </row>
    <row r="317" spans="1:5" ht="12.75">
      <c r="A317" s="38" t="s">
        <v>66</v>
      </c>
      <c r="E317" s="39" t="s">
        <v>62</v>
      </c>
    </row>
    <row r="318" spans="1:5" ht="102">
      <c r="A318" t="s">
        <v>67</v>
      </c>
      <c r="E318" s="37" t="s">
        <v>1362</v>
      </c>
    </row>
    <row r="319" spans="1:16" ht="25.5">
      <c r="A319" s="26" t="s">
        <v>59</v>
      </c>
      <c s="31" t="s">
        <v>497</v>
      </c>
      <c s="31" t="s">
        <v>3970</v>
      </c>
      <c s="26" t="s">
        <v>62</v>
      </c>
      <c s="32" t="s">
        <v>3971</v>
      </c>
      <c s="33" t="s">
        <v>971</v>
      </c>
      <c s="34">
        <v>163</v>
      </c>
      <c s="35">
        <v>0</v>
      </c>
      <c s="35">
        <f>ROUND(ROUND(H319,2)*ROUND(G319,3),2)</f>
      </c>
      <c r="O319">
        <f>(I319*21)/100</f>
      </c>
      <c t="s">
        <v>33</v>
      </c>
    </row>
    <row r="320" spans="1:5" ht="25.5">
      <c r="A320" s="36" t="s">
        <v>65</v>
      </c>
      <c r="E320" s="37" t="s">
        <v>3971</v>
      </c>
    </row>
    <row r="321" spans="1:5" ht="12.75">
      <c r="A321" s="38" t="s">
        <v>66</v>
      </c>
      <c r="E321" s="39" t="s">
        <v>62</v>
      </c>
    </row>
    <row r="322" spans="1:5" ht="102">
      <c r="A322" t="s">
        <v>67</v>
      </c>
      <c r="E322" s="37" t="s">
        <v>1362</v>
      </c>
    </row>
    <row r="323" spans="1:16" ht="25.5">
      <c r="A323" s="26" t="s">
        <v>59</v>
      </c>
      <c s="31" t="s">
        <v>496</v>
      </c>
      <c s="31" t="s">
        <v>2897</v>
      </c>
      <c s="26" t="s">
        <v>62</v>
      </c>
      <c s="32" t="s">
        <v>2898</v>
      </c>
      <c s="33" t="s">
        <v>971</v>
      </c>
      <c s="34">
        <v>4.5</v>
      </c>
      <c s="35">
        <v>0</v>
      </c>
      <c s="35">
        <f>ROUND(ROUND(H323,2)*ROUND(G323,3),2)</f>
      </c>
      <c r="O323">
        <f>(I323*21)/100</f>
      </c>
      <c t="s">
        <v>33</v>
      </c>
    </row>
    <row r="324" spans="1:5" ht="25.5">
      <c r="A324" s="36" t="s">
        <v>65</v>
      </c>
      <c r="E324" s="37" t="s">
        <v>2898</v>
      </c>
    </row>
    <row r="325" spans="1:5" ht="12.75">
      <c r="A325" s="38" t="s">
        <v>66</v>
      </c>
      <c r="E325" s="39" t="s">
        <v>62</v>
      </c>
    </row>
    <row r="326" spans="1:5" ht="102">
      <c r="A326" t="s">
        <v>67</v>
      </c>
      <c r="E326" s="37" t="s">
        <v>1362</v>
      </c>
    </row>
    <row r="327" spans="1:16" ht="25.5">
      <c r="A327" s="26" t="s">
        <v>59</v>
      </c>
      <c s="31" t="s">
        <v>617</v>
      </c>
      <c s="31" t="s">
        <v>3972</v>
      </c>
      <c s="26" t="s">
        <v>62</v>
      </c>
      <c s="32" t="s">
        <v>3973</v>
      </c>
      <c s="33" t="s">
        <v>971</v>
      </c>
      <c s="34">
        <v>0.5</v>
      </c>
      <c s="35">
        <v>0</v>
      </c>
      <c s="35">
        <f>ROUND(ROUND(H327,2)*ROUND(G327,3),2)</f>
      </c>
      <c r="O327">
        <f>(I327*21)/100</f>
      </c>
      <c t="s">
        <v>33</v>
      </c>
    </row>
    <row r="328" spans="1:5" ht="25.5">
      <c r="A328" s="36" t="s">
        <v>65</v>
      </c>
      <c r="E328" s="37" t="s">
        <v>3973</v>
      </c>
    </row>
    <row r="329" spans="1:5" ht="12.75">
      <c r="A329" s="38" t="s">
        <v>66</v>
      </c>
      <c r="E329" s="39" t="s">
        <v>62</v>
      </c>
    </row>
    <row r="330" spans="1:5" ht="102">
      <c r="A330" t="s">
        <v>67</v>
      </c>
      <c r="E330" s="37" t="s">
        <v>1362</v>
      </c>
    </row>
    <row r="331" spans="1:16" ht="25.5">
      <c r="A331" s="26" t="s">
        <v>59</v>
      </c>
      <c s="31" t="s">
        <v>543</v>
      </c>
      <c s="31" t="s">
        <v>3974</v>
      </c>
      <c s="26" t="s">
        <v>62</v>
      </c>
      <c s="32" t="s">
        <v>3975</v>
      </c>
      <c s="33" t="s">
        <v>971</v>
      </c>
      <c s="34">
        <v>0.5</v>
      </c>
      <c s="35">
        <v>0</v>
      </c>
      <c s="35">
        <f>ROUND(ROUND(H331,2)*ROUND(G331,3),2)</f>
      </c>
      <c r="O331">
        <f>(I331*21)/100</f>
      </c>
      <c t="s">
        <v>33</v>
      </c>
    </row>
    <row r="332" spans="1:5" ht="25.5">
      <c r="A332" s="36" t="s">
        <v>65</v>
      </c>
      <c r="E332" s="37" t="s">
        <v>3975</v>
      </c>
    </row>
    <row r="333" spans="1:5" ht="12.75">
      <c r="A333" s="38" t="s">
        <v>66</v>
      </c>
      <c r="E333" s="39" t="s">
        <v>62</v>
      </c>
    </row>
    <row r="334" spans="1:5" ht="102">
      <c r="A334" t="s">
        <v>67</v>
      </c>
      <c r="E334" s="37" t="s">
        <v>1362</v>
      </c>
    </row>
    <row r="335" spans="1:18" ht="12.75" customHeight="1">
      <c r="A335" s="6" t="s">
        <v>56</v>
      </c>
      <c s="6"/>
      <c s="41" t="s">
        <v>3936</v>
      </c>
      <c s="6"/>
      <c s="29" t="s">
        <v>3976</v>
      </c>
      <c s="6"/>
      <c s="6"/>
      <c s="6"/>
      <c s="42">
        <f>0+Q335</f>
      </c>
      <c r="O335">
        <f>0+R335</f>
      </c>
      <c r="Q335">
        <f>0+I336+I340</f>
      </c>
      <c>
        <f>0+O336+O340</f>
      </c>
    </row>
    <row r="336" spans="1:16" ht="12.75">
      <c r="A336" s="26" t="s">
        <v>59</v>
      </c>
      <c s="31" t="s">
        <v>226</v>
      </c>
      <c s="31" t="s">
        <v>3977</v>
      </c>
      <c s="26" t="s">
        <v>62</v>
      </c>
      <c s="32" t="s">
        <v>3978</v>
      </c>
      <c s="33" t="s">
        <v>204</v>
      </c>
      <c s="34">
        <v>370</v>
      </c>
      <c s="35">
        <v>0</v>
      </c>
      <c s="35">
        <f>ROUND(ROUND(H336,2)*ROUND(G336,3),2)</f>
      </c>
      <c r="O336">
        <f>(I336*21)/100</f>
      </c>
      <c t="s">
        <v>33</v>
      </c>
    </row>
    <row r="337" spans="1:5" ht="12.75">
      <c r="A337" s="36" t="s">
        <v>65</v>
      </c>
      <c r="E337" s="37" t="s">
        <v>3978</v>
      </c>
    </row>
    <row r="338" spans="1:5" ht="63.75">
      <c r="A338" s="38" t="s">
        <v>66</v>
      </c>
      <c r="E338" s="39" t="s">
        <v>3979</v>
      </c>
    </row>
    <row r="339" spans="1:5" ht="12.75">
      <c r="A339" t="s">
        <v>67</v>
      </c>
      <c r="E339" s="37" t="s">
        <v>62</v>
      </c>
    </row>
    <row r="340" spans="1:16" ht="12.75">
      <c r="A340" s="26" t="s">
        <v>59</v>
      </c>
      <c s="31" t="s">
        <v>50</v>
      </c>
      <c s="31" t="s">
        <v>3980</v>
      </c>
      <c s="26" t="s">
        <v>62</v>
      </c>
      <c s="32" t="s">
        <v>3981</v>
      </c>
      <c s="33" t="s">
        <v>204</v>
      </c>
      <c s="34">
        <v>250</v>
      </c>
      <c s="35">
        <v>0</v>
      </c>
      <c s="35">
        <f>ROUND(ROUND(H340,2)*ROUND(G340,3),2)</f>
      </c>
      <c r="O340">
        <f>(I340*21)/100</f>
      </c>
      <c t="s">
        <v>33</v>
      </c>
    </row>
    <row r="341" spans="1:5" ht="12.75">
      <c r="A341" s="36" t="s">
        <v>65</v>
      </c>
      <c r="E341" s="37" t="s">
        <v>3981</v>
      </c>
    </row>
    <row r="342" spans="1:5" ht="38.25">
      <c r="A342" s="38" t="s">
        <v>66</v>
      </c>
      <c r="E342" s="39" t="s">
        <v>3982</v>
      </c>
    </row>
    <row r="343" spans="1:5" ht="12.75">
      <c r="A343" t="s">
        <v>67</v>
      </c>
      <c r="E343" s="37" t="s">
        <v>62</v>
      </c>
    </row>
    <row r="344" spans="1:18" ht="12.75" customHeight="1">
      <c r="A344" s="6" t="s">
        <v>56</v>
      </c>
      <c s="6"/>
      <c s="41" t="s">
        <v>3983</v>
      </c>
      <c s="6"/>
      <c s="29" t="s">
        <v>3984</v>
      </c>
      <c s="6"/>
      <c s="6"/>
      <c s="6"/>
      <c s="42">
        <f>0+Q344</f>
      </c>
      <c r="O344">
        <f>0+R344</f>
      </c>
      <c r="Q344">
        <f>0+I345+I349</f>
      </c>
      <c>
        <f>0+O345+O349</f>
      </c>
    </row>
    <row r="345" spans="1:16" ht="12.75">
      <c r="A345" s="26" t="s">
        <v>59</v>
      </c>
      <c s="31" t="s">
        <v>508</v>
      </c>
      <c s="31" t="s">
        <v>3985</v>
      </c>
      <c s="26" t="s">
        <v>62</v>
      </c>
      <c s="32" t="s">
        <v>3986</v>
      </c>
      <c s="33" t="s">
        <v>934</v>
      </c>
      <c s="34">
        <v>1</v>
      </c>
      <c s="35">
        <v>0</v>
      </c>
      <c s="35">
        <f>ROUND(ROUND(H345,2)*ROUND(G345,3),2)</f>
      </c>
      <c r="O345">
        <f>(I345*21)/100</f>
      </c>
      <c t="s">
        <v>33</v>
      </c>
    </row>
    <row r="346" spans="1:5" ht="12.75">
      <c r="A346" s="36" t="s">
        <v>65</v>
      </c>
      <c r="E346" s="37" t="s">
        <v>3986</v>
      </c>
    </row>
    <row r="347" spans="1:5" ht="12.75">
      <c r="A347" s="38" t="s">
        <v>66</v>
      </c>
      <c r="E347" s="39" t="s">
        <v>62</v>
      </c>
    </row>
    <row r="348" spans="1:5" ht="12.75">
      <c r="A348" t="s">
        <v>67</v>
      </c>
      <c r="E348" s="37" t="s">
        <v>62</v>
      </c>
    </row>
    <row r="349" spans="1:16" ht="12.75">
      <c r="A349" s="26" t="s">
        <v>59</v>
      </c>
      <c s="31" t="s">
        <v>606</v>
      </c>
      <c s="31" t="s">
        <v>3987</v>
      </c>
      <c s="26" t="s">
        <v>62</v>
      </c>
      <c s="32" t="s">
        <v>3988</v>
      </c>
      <c s="33" t="s">
        <v>934</v>
      </c>
      <c s="34">
        <v>1</v>
      </c>
      <c s="35">
        <v>0</v>
      </c>
      <c s="35">
        <f>ROUND(ROUND(H349,2)*ROUND(G349,3),2)</f>
      </c>
      <c r="O349">
        <f>(I349*21)/100</f>
      </c>
      <c t="s">
        <v>33</v>
      </c>
    </row>
    <row r="350" spans="1:5" ht="12.75">
      <c r="A350" s="36" t="s">
        <v>65</v>
      </c>
      <c r="E350" s="37" t="s">
        <v>3988</v>
      </c>
    </row>
    <row r="351" spans="1:5" ht="12.75">
      <c r="A351" s="38" t="s">
        <v>66</v>
      </c>
      <c r="E351" s="39" t="s">
        <v>3989</v>
      </c>
    </row>
    <row r="352" spans="1:5" ht="12.75">
      <c r="A352" t="s">
        <v>67</v>
      </c>
      <c r="E352" s="37" t="s">
        <v>62</v>
      </c>
    </row>
    <row r="353" spans="1:18" ht="12.75" customHeight="1">
      <c r="A353" s="6" t="s">
        <v>56</v>
      </c>
      <c s="6"/>
      <c s="41" t="s">
        <v>3181</v>
      </c>
      <c s="6"/>
      <c s="29" t="s">
        <v>3182</v>
      </c>
      <c s="6"/>
      <c s="6"/>
      <c s="6"/>
      <c s="42">
        <f>0+Q353</f>
      </c>
      <c r="O353">
        <f>0+R353</f>
      </c>
      <c r="Q353">
        <f>0+I354</f>
      </c>
      <c>
        <f>0+O354</f>
      </c>
    </row>
    <row r="354" spans="1:16" ht="12.75">
      <c r="A354" s="26" t="s">
        <v>59</v>
      </c>
      <c s="31" t="s">
        <v>607</v>
      </c>
      <c s="31" t="s">
        <v>3990</v>
      </c>
      <c s="26" t="s">
        <v>62</v>
      </c>
      <c s="32" t="s">
        <v>3182</v>
      </c>
      <c s="33" t="s">
        <v>934</v>
      </c>
      <c s="34">
        <v>1</v>
      </c>
      <c s="35">
        <v>0</v>
      </c>
      <c s="35">
        <f>ROUND(ROUND(H354,2)*ROUND(G354,3),2)</f>
      </c>
      <c r="O354">
        <f>(I354*21)/100</f>
      </c>
      <c t="s">
        <v>33</v>
      </c>
    </row>
    <row r="355" spans="1:5" ht="12.75">
      <c r="A355" s="36" t="s">
        <v>65</v>
      </c>
      <c r="E355" s="37" t="s">
        <v>3182</v>
      </c>
    </row>
    <row r="356" spans="1:5" ht="12.75">
      <c r="A356" s="38" t="s">
        <v>66</v>
      </c>
      <c r="E356" s="39" t="s">
        <v>62</v>
      </c>
    </row>
    <row r="357" spans="1:5" ht="12.75">
      <c r="A357" t="s">
        <v>67</v>
      </c>
      <c r="E357" s="37" t="s">
        <v>62</v>
      </c>
    </row>
    <row r="358" spans="1:18" ht="12.75" customHeight="1">
      <c r="A358" s="6" t="s">
        <v>56</v>
      </c>
      <c s="6"/>
      <c s="41" t="s">
        <v>3991</v>
      </c>
      <c s="6"/>
      <c s="29" t="s">
        <v>3836</v>
      </c>
      <c s="6"/>
      <c s="6"/>
      <c s="6"/>
      <c s="42">
        <f>0+Q358</f>
      </c>
      <c r="O358">
        <f>0+R358</f>
      </c>
      <c r="Q358">
        <f>0+I359</f>
      </c>
      <c>
        <f>0+O359</f>
      </c>
    </row>
    <row r="359" spans="1:16" ht="12.75">
      <c r="A359" s="26" t="s">
        <v>59</v>
      </c>
      <c s="31" t="s">
        <v>604</v>
      </c>
      <c s="31" t="s">
        <v>3992</v>
      </c>
      <c s="26" t="s">
        <v>62</v>
      </c>
      <c s="32" t="s">
        <v>3836</v>
      </c>
      <c s="33" t="s">
        <v>934</v>
      </c>
      <c s="34">
        <v>1</v>
      </c>
      <c s="35">
        <v>0</v>
      </c>
      <c s="35">
        <f>ROUND(ROUND(H359,2)*ROUND(G359,3),2)</f>
      </c>
      <c r="O359">
        <f>(I359*21)/100</f>
      </c>
      <c t="s">
        <v>33</v>
      </c>
    </row>
    <row r="360" spans="1:5" ht="12.75">
      <c r="A360" s="36" t="s">
        <v>65</v>
      </c>
      <c r="E360" s="37" t="s">
        <v>3836</v>
      </c>
    </row>
    <row r="361" spans="1:5" ht="12.75">
      <c r="A361" s="38" t="s">
        <v>66</v>
      </c>
      <c r="E361" s="39" t="s">
        <v>62</v>
      </c>
    </row>
    <row r="362" spans="1:5" ht="12.75">
      <c r="A362" t="s">
        <v>67</v>
      </c>
      <c r="E362" s="37" t="s">
        <v>62</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23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0+O11+O20+O25+O30+O35+O72+O77+O86+O103+O124+O133+O162+O207+O216</f>
      </c>
      <c t="s">
        <v>32</v>
      </c>
    </row>
    <row r="3" spans="1:16" ht="15" customHeight="1">
      <c r="A3" t="s">
        <v>12</v>
      </c>
      <c s="12" t="s">
        <v>14</v>
      </c>
      <c s="13" t="s">
        <v>15</v>
      </c>
      <c s="1"/>
      <c s="14" t="s">
        <v>16</v>
      </c>
      <c s="1"/>
      <c s="9"/>
      <c s="8" t="s">
        <v>3993</v>
      </c>
      <c s="43">
        <f>0+I11+I20+I25+I30+I35+I72+I77+I86+I103+I124+I133+I162+I207+I216</f>
      </c>
      <c r="O3" t="s">
        <v>29</v>
      </c>
      <c t="s">
        <v>33</v>
      </c>
    </row>
    <row r="4" spans="1:16" ht="15" customHeight="1">
      <c r="A4" t="s">
        <v>17</v>
      </c>
      <c s="12" t="s">
        <v>18</v>
      </c>
      <c s="13" t="s">
        <v>1315</v>
      </c>
      <c s="1"/>
      <c s="14" t="s">
        <v>1316</v>
      </c>
      <c s="1"/>
      <c s="1"/>
      <c s="11"/>
      <c s="11"/>
      <c r="O4" t="s">
        <v>30</v>
      </c>
      <c t="s">
        <v>33</v>
      </c>
    </row>
    <row r="5" spans="1:16" ht="12.75" customHeight="1">
      <c r="A5" t="s">
        <v>21</v>
      </c>
      <c s="12" t="s">
        <v>18</v>
      </c>
      <c s="13" t="s">
        <v>3320</v>
      </c>
      <c s="1"/>
      <c s="14" t="s">
        <v>3321</v>
      </c>
      <c s="1"/>
      <c s="1"/>
      <c s="1"/>
      <c s="1"/>
      <c r="O5" t="s">
        <v>31</v>
      </c>
      <c t="s">
        <v>33</v>
      </c>
    </row>
    <row r="6" spans="1:9" ht="12.75" customHeight="1">
      <c r="A6" t="s">
        <v>24</v>
      </c>
      <c s="12" t="s">
        <v>18</v>
      </c>
      <c s="13" t="s">
        <v>3466</v>
      </c>
      <c s="1"/>
      <c s="14" t="s">
        <v>3467</v>
      </c>
      <c s="1"/>
      <c s="1"/>
      <c s="1"/>
      <c s="1"/>
    </row>
    <row r="7" spans="1:9" ht="12.75" customHeight="1">
      <c r="A7" t="s">
        <v>27</v>
      </c>
      <c s="16" t="s">
        <v>28</v>
      </c>
      <c s="17" t="s">
        <v>3993</v>
      </c>
      <c s="6"/>
      <c s="18" t="s">
        <v>3994</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3996</v>
      </c>
      <c s="27"/>
      <c s="29" t="s">
        <v>3997</v>
      </c>
      <c s="27"/>
      <c s="27"/>
      <c s="27"/>
      <c s="30">
        <f>0+Q11</f>
      </c>
      <c r="O11">
        <f>0+R11</f>
      </c>
      <c r="Q11">
        <f>0+I12+I16</f>
      </c>
      <c>
        <f>0+O12+O16</f>
      </c>
    </row>
    <row r="12" spans="1:16" ht="25.5">
      <c r="A12" s="26" t="s">
        <v>59</v>
      </c>
      <c s="31" t="s">
        <v>201</v>
      </c>
      <c s="31" t="s">
        <v>3998</v>
      </c>
      <c s="26" t="s">
        <v>62</v>
      </c>
      <c s="32" t="s">
        <v>3999</v>
      </c>
      <c s="33" t="s">
        <v>216</v>
      </c>
      <c s="34">
        <v>7</v>
      </c>
      <c s="35">
        <v>0</v>
      </c>
      <c s="35">
        <f>ROUND(ROUND(H12,2)*ROUND(G12,3),2)</f>
      </c>
      <c r="O12">
        <f>(I12*21)/100</f>
      </c>
      <c t="s">
        <v>33</v>
      </c>
    </row>
    <row r="13" spans="1:5" ht="12.75">
      <c r="A13" s="36" t="s">
        <v>65</v>
      </c>
      <c r="E13" s="37" t="s">
        <v>62</v>
      </c>
    </row>
    <row r="14" spans="1:5" ht="12.75">
      <c r="A14" s="38" t="s">
        <v>66</v>
      </c>
      <c r="E14" s="39" t="s">
        <v>3476</v>
      </c>
    </row>
    <row r="15" spans="1:5" ht="63.75">
      <c r="A15" t="s">
        <v>67</v>
      </c>
      <c r="E15" s="37" t="s">
        <v>1556</v>
      </c>
    </row>
    <row r="16" spans="1:16" ht="12.75">
      <c r="A16" s="26" t="s">
        <v>59</v>
      </c>
      <c s="31" t="s">
        <v>226</v>
      </c>
      <c s="31" t="s">
        <v>4000</v>
      </c>
      <c s="26" t="s">
        <v>62</v>
      </c>
      <c s="32" t="s">
        <v>4001</v>
      </c>
      <c s="33" t="s">
        <v>216</v>
      </c>
      <c s="34">
        <v>4</v>
      </c>
      <c s="35">
        <v>0</v>
      </c>
      <c s="35">
        <f>ROUND(ROUND(H16,2)*ROUND(G16,3),2)</f>
      </c>
      <c r="O16">
        <f>(I16*21)/100</f>
      </c>
      <c t="s">
        <v>33</v>
      </c>
    </row>
    <row r="17" spans="1:5" ht="12.75">
      <c r="A17" s="36" t="s">
        <v>65</v>
      </c>
      <c r="E17" s="37" t="s">
        <v>62</v>
      </c>
    </row>
    <row r="18" spans="1:5" ht="12.75">
      <c r="A18" s="38" t="s">
        <v>66</v>
      </c>
      <c r="E18" s="39" t="s">
        <v>3476</v>
      </c>
    </row>
    <row r="19" spans="1:5" ht="63.75">
      <c r="A19" t="s">
        <v>67</v>
      </c>
      <c r="E19" s="37" t="s">
        <v>1556</v>
      </c>
    </row>
    <row r="20" spans="1:18" ht="12.75" customHeight="1">
      <c r="A20" s="6" t="s">
        <v>56</v>
      </c>
      <c s="6"/>
      <c s="41" t="s">
        <v>3472</v>
      </c>
      <c s="6"/>
      <c s="29" t="s">
        <v>3473</v>
      </c>
      <c s="6"/>
      <c s="6"/>
      <c s="6"/>
      <c s="42">
        <f>0+Q20</f>
      </c>
      <c r="O20">
        <f>0+R20</f>
      </c>
      <c r="Q20">
        <f>0+I21</f>
      </c>
      <c>
        <f>0+O21</f>
      </c>
    </row>
    <row r="21" spans="1:16" ht="12.75">
      <c r="A21" s="26" t="s">
        <v>59</v>
      </c>
      <c s="31" t="s">
        <v>50</v>
      </c>
      <c s="31" t="s">
        <v>3474</v>
      </c>
      <c s="26" t="s">
        <v>62</v>
      </c>
      <c s="32" t="s">
        <v>3475</v>
      </c>
      <c s="33" t="s">
        <v>216</v>
      </c>
      <c s="34">
        <v>144.555</v>
      </c>
      <c s="35">
        <v>0</v>
      </c>
      <c s="35">
        <f>ROUND(ROUND(H21,2)*ROUND(G21,3),2)</f>
      </c>
      <c r="O21">
        <f>(I21*21)/100</f>
      </c>
      <c t="s">
        <v>33</v>
      </c>
    </row>
    <row r="22" spans="1:5" ht="12.75">
      <c r="A22" s="36" t="s">
        <v>65</v>
      </c>
      <c r="E22" s="37" t="s">
        <v>62</v>
      </c>
    </row>
    <row r="23" spans="1:5" ht="12.75">
      <c r="A23" s="38" t="s">
        <v>66</v>
      </c>
      <c r="E23" s="39" t="s">
        <v>3476</v>
      </c>
    </row>
    <row r="24" spans="1:5" ht="216.75">
      <c r="A24" t="s">
        <v>67</v>
      </c>
      <c r="E24" s="37" t="s">
        <v>3477</v>
      </c>
    </row>
    <row r="25" spans="1:18" ht="12.75" customHeight="1">
      <c r="A25" s="6" t="s">
        <v>56</v>
      </c>
      <c s="6"/>
      <c s="41" t="s">
        <v>3483</v>
      </c>
      <c s="6"/>
      <c s="29" t="s">
        <v>3484</v>
      </c>
      <c s="6"/>
      <c s="6"/>
      <c s="6"/>
      <c s="42">
        <f>0+Q25</f>
      </c>
      <c r="O25">
        <f>0+R25</f>
      </c>
      <c r="Q25">
        <f>0+I26</f>
      </c>
      <c>
        <f>0+O26</f>
      </c>
    </row>
    <row r="26" spans="1:16" ht="12.75">
      <c r="A26" s="26" t="s">
        <v>59</v>
      </c>
      <c s="31" t="s">
        <v>52</v>
      </c>
      <c s="31" t="s">
        <v>219</v>
      </c>
      <c s="26" t="s">
        <v>62</v>
      </c>
      <c s="32" t="s">
        <v>220</v>
      </c>
      <c s="33" t="s">
        <v>216</v>
      </c>
      <c s="34">
        <v>134</v>
      </c>
      <c s="35">
        <v>0</v>
      </c>
      <c s="35">
        <f>ROUND(ROUND(H26,2)*ROUND(G26,3),2)</f>
      </c>
      <c r="O26">
        <f>(I26*21)/100</f>
      </c>
      <c t="s">
        <v>33</v>
      </c>
    </row>
    <row r="27" spans="1:5" ht="12.75">
      <c r="A27" s="36" t="s">
        <v>65</v>
      </c>
      <c r="E27" s="37" t="s">
        <v>62</v>
      </c>
    </row>
    <row r="28" spans="1:5" ht="12.75">
      <c r="A28" s="38" t="s">
        <v>66</v>
      </c>
      <c r="E28" s="39" t="s">
        <v>3476</v>
      </c>
    </row>
    <row r="29" spans="1:5" ht="153">
      <c r="A29" t="s">
        <v>67</v>
      </c>
      <c r="E29" s="37" t="s">
        <v>3485</v>
      </c>
    </row>
    <row r="30" spans="1:18" ht="12.75" customHeight="1">
      <c r="A30" s="6" t="s">
        <v>56</v>
      </c>
      <c s="6"/>
      <c s="41" t="s">
        <v>103</v>
      </c>
      <c s="6"/>
      <c s="29" t="s">
        <v>3497</v>
      </c>
      <c s="6"/>
      <c s="6"/>
      <c s="6"/>
      <c s="42">
        <f>0+Q30</f>
      </c>
      <c r="O30">
        <f>0+R30</f>
      </c>
      <c r="Q30">
        <f>0+I31</f>
      </c>
      <c>
        <f>0+O31</f>
      </c>
    </row>
    <row r="31" spans="1:16" ht="12.75">
      <c r="A31" s="26" t="s">
        <v>59</v>
      </c>
      <c s="31" t="s">
        <v>47</v>
      </c>
      <c s="31" t="s">
        <v>3498</v>
      </c>
      <c s="26" t="s">
        <v>62</v>
      </c>
      <c s="32" t="s">
        <v>3499</v>
      </c>
      <c s="33" t="s">
        <v>213</v>
      </c>
      <c s="34">
        <v>1</v>
      </c>
      <c s="35">
        <v>0</v>
      </c>
      <c s="35">
        <f>ROUND(ROUND(H31,2)*ROUND(G31,3),2)</f>
      </c>
      <c r="O31">
        <f>(I31*21)/100</f>
      </c>
      <c t="s">
        <v>33</v>
      </c>
    </row>
    <row r="32" spans="1:5" ht="12.75">
      <c r="A32" s="36" t="s">
        <v>65</v>
      </c>
      <c r="E32" s="37" t="s">
        <v>62</v>
      </c>
    </row>
    <row r="33" spans="1:5" ht="12.75">
      <c r="A33" s="38" t="s">
        <v>66</v>
      </c>
      <c r="E33" s="39" t="s">
        <v>3476</v>
      </c>
    </row>
    <row r="34" spans="1:5" ht="12.75">
      <c r="A34" t="s">
        <v>67</v>
      </c>
      <c r="E34" s="37" t="s">
        <v>3500</v>
      </c>
    </row>
    <row r="35" spans="1:18" ht="12.75" customHeight="1">
      <c r="A35" s="6" t="s">
        <v>56</v>
      </c>
      <c s="6"/>
      <c s="41" t="s">
        <v>152</v>
      </c>
      <c s="6"/>
      <c s="29" t="s">
        <v>4002</v>
      </c>
      <c s="6"/>
      <c s="6"/>
      <c s="6"/>
      <c s="42">
        <f>0+Q35</f>
      </c>
      <c r="O35">
        <f>0+R35</f>
      </c>
      <c r="Q35">
        <f>0+I36+I40+I44+I48+I52+I56+I60+I64+I68</f>
      </c>
      <c>
        <f>0+O36+O40+O44+O48+O52+O56+O60+O64+O68</f>
      </c>
    </row>
    <row r="36" spans="1:16" ht="12.75">
      <c r="A36" s="26" t="s">
        <v>59</v>
      </c>
      <c s="31" t="s">
        <v>60</v>
      </c>
      <c s="31" t="s">
        <v>4003</v>
      </c>
      <c s="26" t="s">
        <v>62</v>
      </c>
      <c s="32" t="s">
        <v>4004</v>
      </c>
      <c s="33" t="s">
        <v>225</v>
      </c>
      <c s="34">
        <v>35</v>
      </c>
      <c s="35">
        <v>0</v>
      </c>
      <c s="35">
        <f>ROUND(ROUND(H36,2)*ROUND(G36,3),2)</f>
      </c>
      <c r="O36">
        <f>(I36*21)/100</f>
      </c>
      <c t="s">
        <v>33</v>
      </c>
    </row>
    <row r="37" spans="1:5" ht="12.75">
      <c r="A37" s="36" t="s">
        <v>65</v>
      </c>
      <c r="E37" s="37" t="s">
        <v>62</v>
      </c>
    </row>
    <row r="38" spans="1:5" ht="12.75">
      <c r="A38" s="38" t="s">
        <v>66</v>
      </c>
      <c r="E38" s="39" t="s">
        <v>3476</v>
      </c>
    </row>
    <row r="39" spans="1:5" ht="89.25">
      <c r="A39" t="s">
        <v>67</v>
      </c>
      <c r="E39" s="37" t="s">
        <v>4005</v>
      </c>
    </row>
    <row r="40" spans="1:16" ht="12.75">
      <c r="A40" s="26" t="s">
        <v>59</v>
      </c>
      <c s="31" t="s">
        <v>246</v>
      </c>
      <c s="31" t="s">
        <v>4006</v>
      </c>
      <c s="26" t="s">
        <v>62</v>
      </c>
      <c s="32" t="s">
        <v>4007</v>
      </c>
      <c s="33" t="s">
        <v>225</v>
      </c>
      <c s="34">
        <v>35</v>
      </c>
      <c s="35">
        <v>0</v>
      </c>
      <c s="35">
        <f>ROUND(ROUND(H40,2)*ROUND(G40,3),2)</f>
      </c>
      <c r="O40">
        <f>(I40*21)/100</f>
      </c>
      <c t="s">
        <v>33</v>
      </c>
    </row>
    <row r="41" spans="1:5" ht="12.75">
      <c r="A41" s="36" t="s">
        <v>65</v>
      </c>
      <c r="E41" s="37" t="s">
        <v>62</v>
      </c>
    </row>
    <row r="42" spans="1:5" ht="12.75">
      <c r="A42" s="38" t="s">
        <v>66</v>
      </c>
      <c r="E42" s="39" t="s">
        <v>3476</v>
      </c>
    </row>
    <row r="43" spans="1:5" ht="89.25">
      <c r="A43" t="s">
        <v>67</v>
      </c>
      <c r="E43" s="37" t="s">
        <v>4005</v>
      </c>
    </row>
    <row r="44" spans="1:16" ht="12.75">
      <c r="A44" s="26" t="s">
        <v>59</v>
      </c>
      <c s="31" t="s">
        <v>231</v>
      </c>
      <c s="31" t="s">
        <v>4008</v>
      </c>
      <c s="26" t="s">
        <v>62</v>
      </c>
      <c s="32" t="s">
        <v>4009</v>
      </c>
      <c s="33" t="s">
        <v>225</v>
      </c>
      <c s="34">
        <v>35</v>
      </c>
      <c s="35">
        <v>0</v>
      </c>
      <c s="35">
        <f>ROUND(ROUND(H44,2)*ROUND(G44,3),2)</f>
      </c>
      <c r="O44">
        <f>(I44*21)/100</f>
      </c>
      <c t="s">
        <v>33</v>
      </c>
    </row>
    <row r="45" spans="1:5" ht="12.75">
      <c r="A45" s="36" t="s">
        <v>65</v>
      </c>
      <c r="E45" s="37" t="s">
        <v>62</v>
      </c>
    </row>
    <row r="46" spans="1:5" ht="12.75">
      <c r="A46" s="38" t="s">
        <v>66</v>
      </c>
      <c r="E46" s="39" t="s">
        <v>3476</v>
      </c>
    </row>
    <row r="47" spans="1:5" ht="38.25">
      <c r="A47" t="s">
        <v>67</v>
      </c>
      <c r="E47" s="37" t="s">
        <v>4010</v>
      </c>
    </row>
    <row r="48" spans="1:16" ht="12.75">
      <c r="A48" s="26" t="s">
        <v>59</v>
      </c>
      <c s="31" t="s">
        <v>234</v>
      </c>
      <c s="31" t="s">
        <v>1607</v>
      </c>
      <c s="26" t="s">
        <v>62</v>
      </c>
      <c s="32" t="s">
        <v>1608</v>
      </c>
      <c s="33" t="s">
        <v>225</v>
      </c>
      <c s="34">
        <v>35</v>
      </c>
      <c s="35">
        <v>0</v>
      </c>
      <c s="35">
        <f>ROUND(ROUND(H48,2)*ROUND(G48,3),2)</f>
      </c>
      <c r="O48">
        <f>(I48*21)/100</f>
      </c>
      <c t="s">
        <v>33</v>
      </c>
    </row>
    <row r="49" spans="1:5" ht="12.75">
      <c r="A49" s="36" t="s">
        <v>65</v>
      </c>
      <c r="E49" s="37" t="s">
        <v>62</v>
      </c>
    </row>
    <row r="50" spans="1:5" ht="12.75">
      <c r="A50" s="38" t="s">
        <v>66</v>
      </c>
      <c r="E50" s="39" t="s">
        <v>3476</v>
      </c>
    </row>
    <row r="51" spans="1:5" ht="38.25">
      <c r="A51" t="s">
        <v>67</v>
      </c>
      <c r="E51" s="37" t="s">
        <v>4010</v>
      </c>
    </row>
    <row r="52" spans="1:16" ht="12.75">
      <c r="A52" s="26" t="s">
        <v>59</v>
      </c>
      <c s="31" t="s">
        <v>237</v>
      </c>
      <c s="31" t="s">
        <v>4011</v>
      </c>
      <c s="26" t="s">
        <v>62</v>
      </c>
      <c s="32" t="s">
        <v>4012</v>
      </c>
      <c s="33" t="s">
        <v>225</v>
      </c>
      <c s="34">
        <v>35</v>
      </c>
      <c s="35">
        <v>0</v>
      </c>
      <c s="35">
        <f>ROUND(ROUND(H52,2)*ROUND(G52,3),2)</f>
      </c>
      <c r="O52">
        <f>(I52*21)/100</f>
      </c>
      <c t="s">
        <v>33</v>
      </c>
    </row>
    <row r="53" spans="1:5" ht="12.75">
      <c r="A53" s="36" t="s">
        <v>65</v>
      </c>
      <c r="E53" s="37" t="s">
        <v>62</v>
      </c>
    </row>
    <row r="54" spans="1:5" ht="12.75">
      <c r="A54" s="38" t="s">
        <v>66</v>
      </c>
      <c r="E54" s="39" t="s">
        <v>3476</v>
      </c>
    </row>
    <row r="55" spans="1:5" ht="38.25">
      <c r="A55" t="s">
        <v>67</v>
      </c>
      <c r="E55" s="37" t="s">
        <v>4010</v>
      </c>
    </row>
    <row r="56" spans="1:16" ht="12.75">
      <c r="A56" s="26" t="s">
        <v>59</v>
      </c>
      <c s="31" t="s">
        <v>240</v>
      </c>
      <c s="31" t="s">
        <v>4013</v>
      </c>
      <c s="26" t="s">
        <v>62</v>
      </c>
      <c s="32" t="s">
        <v>4014</v>
      </c>
      <c s="33" t="s">
        <v>225</v>
      </c>
      <c s="34">
        <v>35</v>
      </c>
      <c s="35">
        <v>0</v>
      </c>
      <c s="35">
        <f>ROUND(ROUND(H56,2)*ROUND(G56,3),2)</f>
      </c>
      <c r="O56">
        <f>(I56*21)/100</f>
      </c>
      <c t="s">
        <v>33</v>
      </c>
    </row>
    <row r="57" spans="1:5" ht="12.75">
      <c r="A57" s="36" t="s">
        <v>65</v>
      </c>
      <c r="E57" s="37" t="s">
        <v>62</v>
      </c>
    </row>
    <row r="58" spans="1:5" ht="12.75">
      <c r="A58" s="38" t="s">
        <v>66</v>
      </c>
      <c r="E58" s="39" t="s">
        <v>3476</v>
      </c>
    </row>
    <row r="59" spans="1:5" ht="89.25">
      <c r="A59" t="s">
        <v>67</v>
      </c>
      <c r="E59" s="37" t="s">
        <v>4005</v>
      </c>
    </row>
    <row r="60" spans="1:16" ht="12.75">
      <c r="A60" s="26" t="s">
        <v>59</v>
      </c>
      <c s="31" t="s">
        <v>243</v>
      </c>
      <c s="31" t="s">
        <v>4015</v>
      </c>
      <c s="26" t="s">
        <v>62</v>
      </c>
      <c s="32" t="s">
        <v>4016</v>
      </c>
      <c s="33" t="s">
        <v>225</v>
      </c>
      <c s="34">
        <v>35</v>
      </c>
      <c s="35">
        <v>0</v>
      </c>
      <c s="35">
        <f>ROUND(ROUND(H60,2)*ROUND(G60,3),2)</f>
      </c>
      <c r="O60">
        <f>(I60*21)/100</f>
      </c>
      <c t="s">
        <v>33</v>
      </c>
    </row>
    <row r="61" spans="1:5" ht="12.75">
      <c r="A61" s="36" t="s">
        <v>65</v>
      </c>
      <c r="E61" s="37" t="s">
        <v>62</v>
      </c>
    </row>
    <row r="62" spans="1:5" ht="12.75">
      <c r="A62" s="38" t="s">
        <v>66</v>
      </c>
      <c r="E62" s="39" t="s">
        <v>3476</v>
      </c>
    </row>
    <row r="63" spans="1:5" ht="89.25">
      <c r="A63" t="s">
        <v>67</v>
      </c>
      <c r="E63" s="37" t="s">
        <v>4005</v>
      </c>
    </row>
    <row r="64" spans="1:16" ht="12.75">
      <c r="A64" s="26" t="s">
        <v>59</v>
      </c>
      <c s="31" t="s">
        <v>68</v>
      </c>
      <c s="31" t="s">
        <v>4017</v>
      </c>
      <c s="26" t="s">
        <v>62</v>
      </c>
      <c s="32" t="s">
        <v>4018</v>
      </c>
      <c s="33" t="s">
        <v>225</v>
      </c>
      <c s="34">
        <v>45</v>
      </c>
      <c s="35">
        <v>0</v>
      </c>
      <c s="35">
        <f>ROUND(ROUND(H64,2)*ROUND(G64,3),2)</f>
      </c>
      <c r="O64">
        <f>(I64*21)/100</f>
      </c>
      <c t="s">
        <v>33</v>
      </c>
    </row>
    <row r="65" spans="1:5" ht="12.75">
      <c r="A65" s="36" t="s">
        <v>65</v>
      </c>
      <c r="E65" s="37" t="s">
        <v>62</v>
      </c>
    </row>
    <row r="66" spans="1:5" ht="12.75">
      <c r="A66" s="38" t="s">
        <v>66</v>
      </c>
      <c r="E66" s="39" t="s">
        <v>3476</v>
      </c>
    </row>
    <row r="67" spans="1:5" ht="102">
      <c r="A67" t="s">
        <v>67</v>
      </c>
      <c r="E67" s="37" t="s">
        <v>4019</v>
      </c>
    </row>
    <row r="68" spans="1:16" ht="12.75">
      <c r="A68" s="26" t="s">
        <v>59</v>
      </c>
      <c s="31" t="s">
        <v>72</v>
      </c>
      <c s="31" t="s">
        <v>4020</v>
      </c>
      <c s="26" t="s">
        <v>62</v>
      </c>
      <c s="32" t="s">
        <v>4021</v>
      </c>
      <c s="33" t="s">
        <v>225</v>
      </c>
      <c s="34">
        <v>45</v>
      </c>
      <c s="35">
        <v>0</v>
      </c>
      <c s="35">
        <f>ROUND(ROUND(H68,2)*ROUND(G68,3),2)</f>
      </c>
      <c r="O68">
        <f>(I68*21)/100</f>
      </c>
      <c t="s">
        <v>33</v>
      </c>
    </row>
    <row r="69" spans="1:5" ht="12.75">
      <c r="A69" s="36" t="s">
        <v>65</v>
      </c>
      <c r="E69" s="37" t="s">
        <v>62</v>
      </c>
    </row>
    <row r="70" spans="1:5" ht="12.75">
      <c r="A70" s="38" t="s">
        <v>66</v>
      </c>
      <c r="E70" s="39" t="s">
        <v>3476</v>
      </c>
    </row>
    <row r="71" spans="1:5" ht="76.5">
      <c r="A71" t="s">
        <v>67</v>
      </c>
      <c r="E71" s="37" t="s">
        <v>4022</v>
      </c>
    </row>
    <row r="72" spans="1:18" ht="12.75" customHeight="1">
      <c r="A72" s="6" t="s">
        <v>56</v>
      </c>
      <c s="6"/>
      <c s="41" t="s">
        <v>3501</v>
      </c>
      <c s="6"/>
      <c s="29" t="s">
        <v>3502</v>
      </c>
      <c s="6"/>
      <c s="6"/>
      <c s="6"/>
      <c s="42">
        <f>0+Q72</f>
      </c>
      <c r="O72">
        <f>0+R72</f>
      </c>
      <c r="Q72">
        <f>0+I73</f>
      </c>
      <c>
        <f>0+O73</f>
      </c>
    </row>
    <row r="73" spans="1:16" ht="12.75">
      <c r="A73" s="26" t="s">
        <v>59</v>
      </c>
      <c s="31" t="s">
        <v>75</v>
      </c>
      <c s="31" t="s">
        <v>3503</v>
      </c>
      <c s="26" t="s">
        <v>62</v>
      </c>
      <c s="32" t="s">
        <v>3504</v>
      </c>
      <c s="33" t="s">
        <v>216</v>
      </c>
      <c s="34">
        <v>4</v>
      </c>
      <c s="35">
        <v>0</v>
      </c>
      <c s="35">
        <f>ROUND(ROUND(H73,2)*ROUND(G73,3),2)</f>
      </c>
      <c r="O73">
        <f>(I73*21)/100</f>
      </c>
      <c t="s">
        <v>33</v>
      </c>
    </row>
    <row r="74" spans="1:5" ht="12.75">
      <c r="A74" s="36" t="s">
        <v>65</v>
      </c>
      <c r="E74" s="37" t="s">
        <v>62</v>
      </c>
    </row>
    <row r="75" spans="1:5" ht="12.75">
      <c r="A75" s="38" t="s">
        <v>66</v>
      </c>
      <c r="E75" s="39" t="s">
        <v>3476</v>
      </c>
    </row>
    <row r="76" spans="1:5" ht="255">
      <c r="A76" t="s">
        <v>67</v>
      </c>
      <c r="E76" s="37" t="s">
        <v>3505</v>
      </c>
    </row>
    <row r="77" spans="1:18" ht="12.75" customHeight="1">
      <c r="A77" s="6" t="s">
        <v>56</v>
      </c>
      <c s="6"/>
      <c s="41" t="s">
        <v>3506</v>
      </c>
      <c s="6"/>
      <c s="29" t="s">
        <v>3507</v>
      </c>
      <c s="6"/>
      <c s="6"/>
      <c s="6"/>
      <c s="42">
        <f>0+Q77</f>
      </c>
      <c r="O77">
        <f>0+R77</f>
      </c>
      <c r="Q77">
        <f>0+I78+I82</f>
      </c>
      <c>
        <f>0+O78+O82</f>
      </c>
    </row>
    <row r="78" spans="1:16" ht="25.5">
      <c r="A78" s="26" t="s">
        <v>59</v>
      </c>
      <c s="31" t="s">
        <v>78</v>
      </c>
      <c s="31" t="s">
        <v>227</v>
      </c>
      <c s="26" t="s">
        <v>62</v>
      </c>
      <c s="32" t="s">
        <v>228</v>
      </c>
      <c s="33" t="s">
        <v>81</v>
      </c>
      <c s="34">
        <v>4</v>
      </c>
      <c s="35">
        <v>0</v>
      </c>
      <c s="35">
        <f>ROUND(ROUND(H78,2)*ROUND(G78,3),2)</f>
      </c>
      <c r="O78">
        <f>(I78*21)/100</f>
      </c>
      <c t="s">
        <v>33</v>
      </c>
    </row>
    <row r="79" spans="1:5" ht="12.75">
      <c r="A79" s="36" t="s">
        <v>65</v>
      </c>
      <c r="E79" s="37" t="s">
        <v>62</v>
      </c>
    </row>
    <row r="80" spans="1:5" ht="12.75">
      <c r="A80" s="38" t="s">
        <v>66</v>
      </c>
      <c r="E80" s="39" t="s">
        <v>3476</v>
      </c>
    </row>
    <row r="81" spans="1:5" ht="25.5">
      <c r="A81" t="s">
        <v>67</v>
      </c>
      <c r="E81" s="37" t="s">
        <v>3508</v>
      </c>
    </row>
    <row r="82" spans="1:16" ht="12.75">
      <c r="A82" s="26" t="s">
        <v>59</v>
      </c>
      <c s="31" t="s">
        <v>82</v>
      </c>
      <c s="31" t="s">
        <v>229</v>
      </c>
      <c s="26" t="s">
        <v>62</v>
      </c>
      <c s="32" t="s">
        <v>230</v>
      </c>
      <c s="33" t="s">
        <v>81</v>
      </c>
      <c s="34">
        <v>16</v>
      </c>
      <c s="35">
        <v>0</v>
      </c>
      <c s="35">
        <f>ROUND(ROUND(H82,2)*ROUND(G82,3),2)</f>
      </c>
      <c r="O82">
        <f>(I82*21)/100</f>
      </c>
      <c t="s">
        <v>33</v>
      </c>
    </row>
    <row r="83" spans="1:5" ht="12.75">
      <c r="A83" s="36" t="s">
        <v>65</v>
      </c>
      <c r="E83" s="37" t="s">
        <v>62</v>
      </c>
    </row>
    <row r="84" spans="1:5" ht="12.75">
      <c r="A84" s="38" t="s">
        <v>66</v>
      </c>
      <c r="E84" s="39" t="s">
        <v>3476</v>
      </c>
    </row>
    <row r="85" spans="1:5" ht="38.25">
      <c r="A85" t="s">
        <v>67</v>
      </c>
      <c r="E85" s="37" t="s">
        <v>3509</v>
      </c>
    </row>
    <row r="86" spans="1:18" ht="12.75" customHeight="1">
      <c r="A86" s="6" t="s">
        <v>56</v>
      </c>
      <c s="6"/>
      <c s="41" t="s">
        <v>3510</v>
      </c>
      <c s="6"/>
      <c s="29" t="s">
        <v>3511</v>
      </c>
      <c s="6"/>
      <c s="6"/>
      <c s="6"/>
      <c s="42">
        <f>0+Q86</f>
      </c>
      <c r="O86">
        <f>0+R86</f>
      </c>
      <c r="Q86">
        <f>0+I87+I91+I95+I99</f>
      </c>
      <c>
        <f>0+O87+O91+O95+O99</f>
      </c>
    </row>
    <row r="87" spans="1:16" ht="12.75">
      <c r="A87" s="26" t="s">
        <v>59</v>
      </c>
      <c s="31" t="s">
        <v>85</v>
      </c>
      <c s="31" t="s">
        <v>232</v>
      </c>
      <c s="26" t="s">
        <v>62</v>
      </c>
      <c s="32" t="s">
        <v>233</v>
      </c>
      <c s="33" t="s">
        <v>71</v>
      </c>
      <c s="34">
        <v>152</v>
      </c>
      <c s="35">
        <v>0</v>
      </c>
      <c s="35">
        <f>ROUND(ROUND(H87,2)*ROUND(G87,3),2)</f>
      </c>
      <c r="O87">
        <f>(I87*21)/100</f>
      </c>
      <c t="s">
        <v>33</v>
      </c>
    </row>
    <row r="88" spans="1:5" ht="12.75">
      <c r="A88" s="36" t="s">
        <v>65</v>
      </c>
      <c r="E88" s="37" t="s">
        <v>62</v>
      </c>
    </row>
    <row r="89" spans="1:5" ht="12.75">
      <c r="A89" s="38" t="s">
        <v>66</v>
      </c>
      <c r="E89" s="39" t="s">
        <v>3476</v>
      </c>
    </row>
    <row r="90" spans="1:5" ht="51">
      <c r="A90" t="s">
        <v>67</v>
      </c>
      <c r="E90" s="37" t="s">
        <v>986</v>
      </c>
    </row>
    <row r="91" spans="1:16" ht="12.75">
      <c r="A91" s="26" t="s">
        <v>59</v>
      </c>
      <c s="31" t="s">
        <v>88</v>
      </c>
      <c s="31" t="s">
        <v>498</v>
      </c>
      <c s="26" t="s">
        <v>62</v>
      </c>
      <c s="32" t="s">
        <v>499</v>
      </c>
      <c s="33" t="s">
        <v>71</v>
      </c>
      <c s="34">
        <v>20</v>
      </c>
      <c s="35">
        <v>0</v>
      </c>
      <c s="35">
        <f>ROUND(ROUND(H91,2)*ROUND(G91,3),2)</f>
      </c>
      <c r="O91">
        <f>(I91*21)/100</f>
      </c>
      <c t="s">
        <v>33</v>
      </c>
    </row>
    <row r="92" spans="1:5" ht="12.75">
      <c r="A92" s="36" t="s">
        <v>65</v>
      </c>
      <c r="E92" s="37" t="s">
        <v>62</v>
      </c>
    </row>
    <row r="93" spans="1:5" ht="12.75">
      <c r="A93" s="38" t="s">
        <v>66</v>
      </c>
      <c r="E93" s="39" t="s">
        <v>3476</v>
      </c>
    </row>
    <row r="94" spans="1:5" ht="51">
      <c r="A94" t="s">
        <v>67</v>
      </c>
      <c r="E94" s="37" t="s">
        <v>3512</v>
      </c>
    </row>
    <row r="95" spans="1:16" ht="12.75">
      <c r="A95" s="26" t="s">
        <v>59</v>
      </c>
      <c s="31" t="s">
        <v>91</v>
      </c>
      <c s="31" t="s">
        <v>235</v>
      </c>
      <c s="26" t="s">
        <v>62</v>
      </c>
      <c s="32" t="s">
        <v>236</v>
      </c>
      <c s="33" t="s">
        <v>71</v>
      </c>
      <c s="34">
        <v>76</v>
      </c>
      <c s="35">
        <v>0</v>
      </c>
      <c s="35">
        <f>ROUND(ROUND(H95,2)*ROUND(G95,3),2)</f>
      </c>
      <c r="O95">
        <f>(I95*21)/100</f>
      </c>
      <c t="s">
        <v>33</v>
      </c>
    </row>
    <row r="96" spans="1:5" ht="12.75">
      <c r="A96" s="36" t="s">
        <v>65</v>
      </c>
      <c r="E96" s="37" t="s">
        <v>62</v>
      </c>
    </row>
    <row r="97" spans="1:5" ht="12.75">
      <c r="A97" s="38" t="s">
        <v>66</v>
      </c>
      <c r="E97" s="39" t="s">
        <v>3476</v>
      </c>
    </row>
    <row r="98" spans="1:5" ht="76.5">
      <c r="A98" t="s">
        <v>67</v>
      </c>
      <c r="E98" s="37" t="s">
        <v>3513</v>
      </c>
    </row>
    <row r="99" spans="1:16" ht="25.5">
      <c r="A99" s="26" t="s">
        <v>59</v>
      </c>
      <c s="31" t="s">
        <v>94</v>
      </c>
      <c s="31" t="s">
        <v>3516</v>
      </c>
      <c s="26" t="s">
        <v>62</v>
      </c>
      <c s="32" t="s">
        <v>3517</v>
      </c>
      <c s="33" t="s">
        <v>71</v>
      </c>
      <c s="34">
        <v>152</v>
      </c>
      <c s="35">
        <v>0</v>
      </c>
      <c s="35">
        <f>ROUND(ROUND(H99,2)*ROUND(G99,3),2)</f>
      </c>
      <c r="O99">
        <f>(I99*21)/100</f>
      </c>
      <c t="s">
        <v>33</v>
      </c>
    </row>
    <row r="100" spans="1:5" ht="12.75">
      <c r="A100" s="36" t="s">
        <v>65</v>
      </c>
      <c r="E100" s="37" t="s">
        <v>62</v>
      </c>
    </row>
    <row r="101" spans="1:5" ht="12.75">
      <c r="A101" s="38" t="s">
        <v>66</v>
      </c>
      <c r="E101" s="39" t="s">
        <v>3476</v>
      </c>
    </row>
    <row r="102" spans="1:5" ht="76.5">
      <c r="A102" t="s">
        <v>67</v>
      </c>
      <c r="E102" s="37" t="s">
        <v>3518</v>
      </c>
    </row>
    <row r="103" spans="1:18" ht="12.75" customHeight="1">
      <c r="A103" s="6" t="s">
        <v>56</v>
      </c>
      <c s="6"/>
      <c s="41" t="s">
        <v>978</v>
      </c>
      <c s="6"/>
      <c s="29" t="s">
        <v>979</v>
      </c>
      <c s="6"/>
      <c s="6"/>
      <c s="6"/>
      <c s="42">
        <f>0+Q103</f>
      </c>
      <c r="O103">
        <f>0+R103</f>
      </c>
      <c r="Q103">
        <f>0+I104+I108+I112+I116+I120</f>
      </c>
      <c>
        <f>0+O104+O108+O112+O116+O120</f>
      </c>
    </row>
    <row r="104" spans="1:16" ht="25.5">
      <c r="A104" s="26" t="s">
        <v>59</v>
      </c>
      <c s="31" t="s">
        <v>97</v>
      </c>
      <c s="31" t="s">
        <v>4023</v>
      </c>
      <c s="26" t="s">
        <v>62</v>
      </c>
      <c s="32" t="s">
        <v>4024</v>
      </c>
      <c s="33" t="s">
        <v>71</v>
      </c>
      <c s="34">
        <v>36</v>
      </c>
      <c s="35">
        <v>0</v>
      </c>
      <c s="35">
        <f>ROUND(ROUND(H104,2)*ROUND(G104,3),2)</f>
      </c>
      <c r="O104">
        <f>(I104*21)/100</f>
      </c>
      <c t="s">
        <v>33</v>
      </c>
    </row>
    <row r="105" spans="1:5" ht="12.75">
      <c r="A105" s="36" t="s">
        <v>65</v>
      </c>
      <c r="E105" s="37" t="s">
        <v>62</v>
      </c>
    </row>
    <row r="106" spans="1:5" ht="12.75">
      <c r="A106" s="38" t="s">
        <v>66</v>
      </c>
      <c r="E106" s="39" t="s">
        <v>3476</v>
      </c>
    </row>
    <row r="107" spans="1:5" ht="63.75">
      <c r="A107" t="s">
        <v>67</v>
      </c>
      <c r="E107" s="37" t="s">
        <v>989</v>
      </c>
    </row>
    <row r="108" spans="1:16" ht="25.5">
      <c r="A108" s="26" t="s">
        <v>59</v>
      </c>
      <c s="31" t="s">
        <v>100</v>
      </c>
      <c s="31" t="s">
        <v>3519</v>
      </c>
      <c s="26" t="s">
        <v>62</v>
      </c>
      <c s="32" t="s">
        <v>3520</v>
      </c>
      <c s="33" t="s">
        <v>71</v>
      </c>
      <c s="34">
        <v>60</v>
      </c>
      <c s="35">
        <v>0</v>
      </c>
      <c s="35">
        <f>ROUND(ROUND(H108,2)*ROUND(G108,3),2)</f>
      </c>
      <c r="O108">
        <f>(I108*21)/100</f>
      </c>
      <c t="s">
        <v>33</v>
      </c>
    </row>
    <row r="109" spans="1:5" ht="12.75">
      <c r="A109" s="36" t="s">
        <v>65</v>
      </c>
      <c r="E109" s="37" t="s">
        <v>62</v>
      </c>
    </row>
    <row r="110" spans="1:5" ht="12.75">
      <c r="A110" s="38" t="s">
        <v>66</v>
      </c>
      <c r="E110" s="39" t="s">
        <v>3476</v>
      </c>
    </row>
    <row r="111" spans="1:5" ht="38.25">
      <c r="A111" t="s">
        <v>67</v>
      </c>
      <c r="E111" s="37" t="s">
        <v>983</v>
      </c>
    </row>
    <row r="112" spans="1:16" ht="25.5">
      <c r="A112" s="26" t="s">
        <v>59</v>
      </c>
      <c s="31" t="s">
        <v>103</v>
      </c>
      <c s="31" t="s">
        <v>1277</v>
      </c>
      <c s="26" t="s">
        <v>62</v>
      </c>
      <c s="32" t="s">
        <v>1278</v>
      </c>
      <c s="33" t="s">
        <v>81</v>
      </c>
      <c s="34">
        <v>30</v>
      </c>
      <c s="35">
        <v>0</v>
      </c>
      <c s="35">
        <f>ROUND(ROUND(H112,2)*ROUND(G112,3),2)</f>
      </c>
      <c r="O112">
        <f>(I112*21)/100</f>
      </c>
      <c t="s">
        <v>33</v>
      </c>
    </row>
    <row r="113" spans="1:5" ht="12.75">
      <c r="A113" s="36" t="s">
        <v>65</v>
      </c>
      <c r="E113" s="37" t="s">
        <v>62</v>
      </c>
    </row>
    <row r="114" spans="1:5" ht="12.75">
      <c r="A114" s="38" t="s">
        <v>66</v>
      </c>
      <c r="E114" s="39" t="s">
        <v>3476</v>
      </c>
    </row>
    <row r="115" spans="1:5" ht="63.75">
      <c r="A115" t="s">
        <v>67</v>
      </c>
      <c r="E115" s="37" t="s">
        <v>989</v>
      </c>
    </row>
    <row r="116" spans="1:16" ht="12.75">
      <c r="A116" s="26" t="s">
        <v>59</v>
      </c>
      <c s="31" t="s">
        <v>107</v>
      </c>
      <c s="31" t="s">
        <v>2223</v>
      </c>
      <c s="26" t="s">
        <v>62</v>
      </c>
      <c s="32" t="s">
        <v>2224</v>
      </c>
      <c s="33" t="s">
        <v>225</v>
      </c>
      <c s="34">
        <v>10</v>
      </c>
      <c s="35">
        <v>0</v>
      </c>
      <c s="35">
        <f>ROUND(ROUND(H116,2)*ROUND(G116,3),2)</f>
      </c>
      <c r="O116">
        <f>(I116*21)/100</f>
      </c>
      <c t="s">
        <v>33</v>
      </c>
    </row>
    <row r="117" spans="1:5" ht="12.75">
      <c r="A117" s="36" t="s">
        <v>65</v>
      </c>
      <c r="E117" s="37" t="s">
        <v>62</v>
      </c>
    </row>
    <row r="118" spans="1:5" ht="12.75">
      <c r="A118" s="38" t="s">
        <v>66</v>
      </c>
      <c r="E118" s="39" t="s">
        <v>3476</v>
      </c>
    </row>
    <row r="119" spans="1:5" ht="38.25">
      <c r="A119" t="s">
        <v>67</v>
      </c>
      <c r="E119" s="37" t="s">
        <v>659</v>
      </c>
    </row>
    <row r="120" spans="1:16" ht="25.5">
      <c r="A120" s="26" t="s">
        <v>59</v>
      </c>
      <c s="31" t="s">
        <v>110</v>
      </c>
      <c s="31" t="s">
        <v>247</v>
      </c>
      <c s="26" t="s">
        <v>62</v>
      </c>
      <c s="32" t="s">
        <v>248</v>
      </c>
      <c s="33" t="s">
        <v>81</v>
      </c>
      <c s="34">
        <v>10</v>
      </c>
      <c s="35">
        <v>0</v>
      </c>
      <c s="35">
        <f>ROUND(ROUND(H120,2)*ROUND(G120,3),2)</f>
      </c>
      <c r="O120">
        <f>(I120*21)/100</f>
      </c>
      <c t="s">
        <v>33</v>
      </c>
    </row>
    <row r="121" spans="1:5" ht="12.75">
      <c r="A121" s="36" t="s">
        <v>65</v>
      </c>
      <c r="E121" s="37" t="s">
        <v>62</v>
      </c>
    </row>
    <row r="122" spans="1:5" ht="12.75">
      <c r="A122" s="38" t="s">
        <v>66</v>
      </c>
      <c r="E122" s="39" t="s">
        <v>3476</v>
      </c>
    </row>
    <row r="123" spans="1:5" ht="38.25">
      <c r="A123" t="s">
        <v>67</v>
      </c>
      <c r="E123" s="37" t="s">
        <v>3523</v>
      </c>
    </row>
    <row r="124" spans="1:18" ht="12.75" customHeight="1">
      <c r="A124" s="6" t="s">
        <v>56</v>
      </c>
      <c s="6"/>
      <c s="41" t="s">
        <v>994</v>
      </c>
      <c s="6"/>
      <c s="29" t="s">
        <v>995</v>
      </c>
      <c s="6"/>
      <c s="6"/>
      <c s="6"/>
      <c s="42">
        <f>0+Q124</f>
      </c>
      <c r="O124">
        <f>0+R124</f>
      </c>
      <c r="Q124">
        <f>0+I125+I129</f>
      </c>
      <c>
        <f>0+O125+O129</f>
      </c>
    </row>
    <row r="125" spans="1:16" ht="25.5">
      <c r="A125" s="26" t="s">
        <v>59</v>
      </c>
      <c s="31" t="s">
        <v>113</v>
      </c>
      <c s="31" t="s">
        <v>3524</v>
      </c>
      <c s="26" t="s">
        <v>62</v>
      </c>
      <c s="32" t="s">
        <v>3525</v>
      </c>
      <c s="33" t="s">
        <v>81</v>
      </c>
      <c s="34">
        <v>3</v>
      </c>
      <c s="35">
        <v>0</v>
      </c>
      <c s="35">
        <f>ROUND(ROUND(H125,2)*ROUND(G125,3),2)</f>
      </c>
      <c r="O125">
        <f>(I125*21)/100</f>
      </c>
      <c t="s">
        <v>33</v>
      </c>
    </row>
    <row r="126" spans="1:5" ht="12.75">
      <c r="A126" s="36" t="s">
        <v>65</v>
      </c>
      <c r="E126" s="37" t="s">
        <v>62</v>
      </c>
    </row>
    <row r="127" spans="1:5" ht="12.75">
      <c r="A127" s="38" t="s">
        <v>66</v>
      </c>
      <c r="E127" s="39" t="s">
        <v>3476</v>
      </c>
    </row>
    <row r="128" spans="1:5" ht="51">
      <c r="A128" t="s">
        <v>67</v>
      </c>
      <c r="E128" s="37" t="s">
        <v>986</v>
      </c>
    </row>
    <row r="129" spans="1:16" ht="38.25">
      <c r="A129" s="26" t="s">
        <v>59</v>
      </c>
      <c s="31" t="s">
        <v>116</v>
      </c>
      <c s="31" t="s">
        <v>996</v>
      </c>
      <c s="26" t="s">
        <v>62</v>
      </c>
      <c s="32" t="s">
        <v>997</v>
      </c>
      <c s="33" t="s">
        <v>998</v>
      </c>
      <c s="34">
        <v>10</v>
      </c>
      <c s="35">
        <v>0</v>
      </c>
      <c s="35">
        <f>ROUND(ROUND(H129,2)*ROUND(G129,3),2)</f>
      </c>
      <c r="O129">
        <f>(I129*21)/100</f>
      </c>
      <c t="s">
        <v>33</v>
      </c>
    </row>
    <row r="130" spans="1:5" ht="12.75">
      <c r="A130" s="36" t="s">
        <v>65</v>
      </c>
      <c r="E130" s="37" t="s">
        <v>62</v>
      </c>
    </row>
    <row r="131" spans="1:5" ht="12.75">
      <c r="A131" s="38" t="s">
        <v>66</v>
      </c>
      <c r="E131" s="39" t="s">
        <v>3476</v>
      </c>
    </row>
    <row r="132" spans="1:5" ht="51">
      <c r="A132" t="s">
        <v>67</v>
      </c>
      <c r="E132" s="37" t="s">
        <v>999</v>
      </c>
    </row>
    <row r="133" spans="1:18" ht="12.75" customHeight="1">
      <c r="A133" s="6" t="s">
        <v>56</v>
      </c>
      <c s="6"/>
      <c s="41" t="s">
        <v>839</v>
      </c>
      <c s="6"/>
      <c s="29" t="s">
        <v>840</v>
      </c>
      <c s="6"/>
      <c s="6"/>
      <c s="6"/>
      <c s="42">
        <f>0+Q133</f>
      </c>
      <c r="O133">
        <f>0+R133</f>
      </c>
      <c r="Q133">
        <f>0+I134+I138+I142+I146+I150+I154+I158</f>
      </c>
      <c>
        <f>0+O134+O138+O142+O146+O150+O154+O158</f>
      </c>
    </row>
    <row r="134" spans="1:16" ht="12.75">
      <c r="A134" s="26" t="s">
        <v>59</v>
      </c>
      <c s="31" t="s">
        <v>122</v>
      </c>
      <c s="31" t="s">
        <v>4025</v>
      </c>
      <c s="26" t="s">
        <v>62</v>
      </c>
      <c s="32" t="s">
        <v>4026</v>
      </c>
      <c s="33" t="s">
        <v>71</v>
      </c>
      <c s="34">
        <v>1380</v>
      </c>
      <c s="35">
        <v>0</v>
      </c>
      <c s="35">
        <f>ROUND(ROUND(H134,2)*ROUND(G134,3),2)</f>
      </c>
      <c r="O134">
        <f>(I134*21)/100</f>
      </c>
      <c t="s">
        <v>33</v>
      </c>
    </row>
    <row r="135" spans="1:5" ht="12.75">
      <c r="A135" s="36" t="s">
        <v>65</v>
      </c>
      <c r="E135" s="37" t="s">
        <v>62</v>
      </c>
    </row>
    <row r="136" spans="1:5" ht="12.75">
      <c r="A136" s="38" t="s">
        <v>66</v>
      </c>
      <c r="E136" s="39" t="s">
        <v>3476</v>
      </c>
    </row>
    <row r="137" spans="1:5" ht="38.25">
      <c r="A137" t="s">
        <v>67</v>
      </c>
      <c r="E137" s="37" t="s">
        <v>1178</v>
      </c>
    </row>
    <row r="138" spans="1:16" ht="25.5">
      <c r="A138" s="26" t="s">
        <v>59</v>
      </c>
      <c s="31" t="s">
        <v>128</v>
      </c>
      <c s="31" t="s">
        <v>4027</v>
      </c>
      <c s="26" t="s">
        <v>62</v>
      </c>
      <c s="32" t="s">
        <v>4028</v>
      </c>
      <c s="33" t="s">
        <v>81</v>
      </c>
      <c s="34">
        <v>24</v>
      </c>
      <c s="35">
        <v>0</v>
      </c>
      <c s="35">
        <f>ROUND(ROUND(H138,2)*ROUND(G138,3),2)</f>
      </c>
      <c r="O138">
        <f>(I138*21)/100</f>
      </c>
      <c t="s">
        <v>33</v>
      </c>
    </row>
    <row r="139" spans="1:5" ht="12.75">
      <c r="A139" s="36" t="s">
        <v>65</v>
      </c>
      <c r="E139" s="37" t="s">
        <v>62</v>
      </c>
    </row>
    <row r="140" spans="1:5" ht="12.75">
      <c r="A140" s="38" t="s">
        <v>66</v>
      </c>
      <c r="E140" s="39" t="s">
        <v>3476</v>
      </c>
    </row>
    <row r="141" spans="1:5" ht="38.25">
      <c r="A141" t="s">
        <v>67</v>
      </c>
      <c r="E141" s="37" t="s">
        <v>844</v>
      </c>
    </row>
    <row r="142" spans="1:16" ht="12.75">
      <c r="A142" s="26" t="s">
        <v>59</v>
      </c>
      <c s="31" t="s">
        <v>131</v>
      </c>
      <c s="31" t="s">
        <v>3529</v>
      </c>
      <c s="26" t="s">
        <v>62</v>
      </c>
      <c s="32" t="s">
        <v>3530</v>
      </c>
      <c s="33" t="s">
        <v>71</v>
      </c>
      <c s="34">
        <v>20</v>
      </c>
      <c s="35">
        <v>0</v>
      </c>
      <c s="35">
        <f>ROUND(ROUND(H142,2)*ROUND(G142,3),2)</f>
      </c>
      <c r="O142">
        <f>(I142*21)/100</f>
      </c>
      <c t="s">
        <v>33</v>
      </c>
    </row>
    <row r="143" spans="1:5" ht="12.75">
      <c r="A143" s="36" t="s">
        <v>65</v>
      </c>
      <c r="E143" s="37" t="s">
        <v>62</v>
      </c>
    </row>
    <row r="144" spans="1:5" ht="12.75">
      <c r="A144" s="38" t="s">
        <v>66</v>
      </c>
      <c r="E144" s="39" t="s">
        <v>3476</v>
      </c>
    </row>
    <row r="145" spans="1:5" ht="25.5">
      <c r="A145" t="s">
        <v>67</v>
      </c>
      <c r="E145" s="37" t="s">
        <v>3531</v>
      </c>
    </row>
    <row r="146" spans="1:16" ht="12.75">
      <c r="A146" s="26" t="s">
        <v>59</v>
      </c>
      <c s="31" t="s">
        <v>134</v>
      </c>
      <c s="31" t="s">
        <v>703</v>
      </c>
      <c s="26" t="s">
        <v>62</v>
      </c>
      <c s="32" t="s">
        <v>704</v>
      </c>
      <c s="33" t="s">
        <v>81</v>
      </c>
      <c s="34">
        <v>10</v>
      </c>
      <c s="35">
        <v>0</v>
      </c>
      <c s="35">
        <f>ROUND(ROUND(H146,2)*ROUND(G146,3),2)</f>
      </c>
      <c r="O146">
        <f>(I146*21)/100</f>
      </c>
      <c t="s">
        <v>33</v>
      </c>
    </row>
    <row r="147" spans="1:5" ht="12.75">
      <c r="A147" s="36" t="s">
        <v>65</v>
      </c>
      <c r="E147" s="37" t="s">
        <v>62</v>
      </c>
    </row>
    <row r="148" spans="1:5" ht="12.75">
      <c r="A148" s="38" t="s">
        <v>66</v>
      </c>
      <c r="E148" s="39" t="s">
        <v>3476</v>
      </c>
    </row>
    <row r="149" spans="1:5" ht="25.5">
      <c r="A149" t="s">
        <v>67</v>
      </c>
      <c r="E149" s="37" t="s">
        <v>1064</v>
      </c>
    </row>
    <row r="150" spans="1:16" ht="12.75">
      <c r="A150" s="26" t="s">
        <v>59</v>
      </c>
      <c s="31" t="s">
        <v>137</v>
      </c>
      <c s="31" t="s">
        <v>1125</v>
      </c>
      <c s="26" t="s">
        <v>62</v>
      </c>
      <c s="32" t="s">
        <v>1126</v>
      </c>
      <c s="33" t="s">
        <v>71</v>
      </c>
      <c s="34">
        <v>649</v>
      </c>
      <c s="35">
        <v>0</v>
      </c>
      <c s="35">
        <f>ROUND(ROUND(H150,2)*ROUND(G150,3),2)</f>
      </c>
      <c r="O150">
        <f>(I150*21)/100</f>
      </c>
      <c t="s">
        <v>33</v>
      </c>
    </row>
    <row r="151" spans="1:5" ht="12.75">
      <c r="A151" s="36" t="s">
        <v>65</v>
      </c>
      <c r="E151" s="37" t="s">
        <v>62</v>
      </c>
    </row>
    <row r="152" spans="1:5" ht="12.75">
      <c r="A152" s="38" t="s">
        <v>66</v>
      </c>
      <c r="E152" s="39" t="s">
        <v>3476</v>
      </c>
    </row>
    <row r="153" spans="1:5" ht="63.75">
      <c r="A153" t="s">
        <v>67</v>
      </c>
      <c r="E153" s="37" t="s">
        <v>1124</v>
      </c>
    </row>
    <row r="154" spans="1:16" ht="12.75">
      <c r="A154" s="26" t="s">
        <v>59</v>
      </c>
      <c s="31" t="s">
        <v>119</v>
      </c>
      <c s="31" t="s">
        <v>4029</v>
      </c>
      <c s="26" t="s">
        <v>62</v>
      </c>
      <c s="32" t="s">
        <v>4030</v>
      </c>
      <c s="33" t="s">
        <v>71</v>
      </c>
      <c s="34">
        <v>420</v>
      </c>
      <c s="35">
        <v>0</v>
      </c>
      <c s="35">
        <f>ROUND(ROUND(H154,2)*ROUND(G154,3),2)</f>
      </c>
      <c r="O154">
        <f>(I154*21)/100</f>
      </c>
      <c t="s">
        <v>33</v>
      </c>
    </row>
    <row r="155" spans="1:5" ht="12.75">
      <c r="A155" s="36" t="s">
        <v>65</v>
      </c>
      <c r="E155" s="37" t="s">
        <v>62</v>
      </c>
    </row>
    <row r="156" spans="1:5" ht="12.75">
      <c r="A156" s="38" t="s">
        <v>66</v>
      </c>
      <c r="E156" s="39" t="s">
        <v>3476</v>
      </c>
    </row>
    <row r="157" spans="1:5" ht="38.25">
      <c r="A157" t="s">
        <v>67</v>
      </c>
      <c r="E157" s="37" t="s">
        <v>853</v>
      </c>
    </row>
    <row r="158" spans="1:16" ht="25.5">
      <c r="A158" s="26" t="s">
        <v>59</v>
      </c>
      <c s="31" t="s">
        <v>125</v>
      </c>
      <c s="31" t="s">
        <v>4031</v>
      </c>
      <c s="26" t="s">
        <v>62</v>
      </c>
      <c s="32" t="s">
        <v>4032</v>
      </c>
      <c s="33" t="s">
        <v>81</v>
      </c>
      <c s="34">
        <v>12</v>
      </c>
      <c s="35">
        <v>0</v>
      </c>
      <c s="35">
        <f>ROUND(ROUND(H158,2)*ROUND(G158,3),2)</f>
      </c>
      <c r="O158">
        <f>(I158*21)/100</f>
      </c>
      <c t="s">
        <v>33</v>
      </c>
    </row>
    <row r="159" spans="1:5" ht="12.75">
      <c r="A159" s="36" t="s">
        <v>65</v>
      </c>
      <c r="E159" s="37" t="s">
        <v>62</v>
      </c>
    </row>
    <row r="160" spans="1:5" ht="12.75">
      <c r="A160" s="38" t="s">
        <v>66</v>
      </c>
      <c r="E160" s="39" t="s">
        <v>3476</v>
      </c>
    </row>
    <row r="161" spans="1:5" ht="38.25">
      <c r="A161" t="s">
        <v>67</v>
      </c>
      <c r="E161" s="37" t="s">
        <v>3645</v>
      </c>
    </row>
    <row r="162" spans="1:18" ht="12.75" customHeight="1">
      <c r="A162" s="6" t="s">
        <v>56</v>
      </c>
      <c s="6"/>
      <c s="41" t="s">
        <v>439</v>
      </c>
      <c s="6"/>
      <c s="29" t="s">
        <v>918</v>
      </c>
      <c s="6"/>
      <c s="6"/>
      <c s="6"/>
      <c s="42">
        <f>0+Q162</f>
      </c>
      <c r="O162">
        <f>0+R162</f>
      </c>
      <c r="Q162">
        <f>0+I163+I167+I171+I175+I179+I183+I187+I191+I195+I199+I203</f>
      </c>
      <c>
        <f>0+O163+O167+O171+O175+O179+O183+O187+O191+O195+O199+O203</f>
      </c>
    </row>
    <row r="163" spans="1:16" ht="25.5">
      <c r="A163" s="26" t="s">
        <v>59</v>
      </c>
      <c s="31" t="s">
        <v>140</v>
      </c>
      <c s="31" t="s">
        <v>776</v>
      </c>
      <c s="26" t="s">
        <v>62</v>
      </c>
      <c s="32" t="s">
        <v>777</v>
      </c>
      <c s="33" t="s">
        <v>81</v>
      </c>
      <c s="34">
        <v>1</v>
      </c>
      <c s="35">
        <v>0</v>
      </c>
      <c s="35">
        <f>ROUND(ROUND(H163,2)*ROUND(G163,3),2)</f>
      </c>
      <c r="O163">
        <f>(I163*21)/100</f>
      </c>
      <c t="s">
        <v>33</v>
      </c>
    </row>
    <row r="164" spans="1:5" ht="12.75">
      <c r="A164" s="36" t="s">
        <v>65</v>
      </c>
      <c r="E164" s="37" t="s">
        <v>62</v>
      </c>
    </row>
    <row r="165" spans="1:5" ht="12.75">
      <c r="A165" s="38" t="s">
        <v>66</v>
      </c>
      <c r="E165" s="39" t="s">
        <v>3476</v>
      </c>
    </row>
    <row r="166" spans="1:5" ht="63.75">
      <c r="A166" t="s">
        <v>67</v>
      </c>
      <c r="E166" s="37" t="s">
        <v>924</v>
      </c>
    </row>
    <row r="167" spans="1:16" ht="38.25">
      <c r="A167" s="26" t="s">
        <v>59</v>
      </c>
      <c s="31" t="s">
        <v>143</v>
      </c>
      <c s="31" t="s">
        <v>780</v>
      </c>
      <c s="26" t="s">
        <v>62</v>
      </c>
      <c s="32" t="s">
        <v>781</v>
      </c>
      <c s="33" t="s">
        <v>81</v>
      </c>
      <c s="34">
        <v>2</v>
      </c>
      <c s="35">
        <v>0</v>
      </c>
      <c s="35">
        <f>ROUND(ROUND(H167,2)*ROUND(G167,3),2)</f>
      </c>
      <c r="O167">
        <f>(I167*21)/100</f>
      </c>
      <c t="s">
        <v>33</v>
      </c>
    </row>
    <row r="168" spans="1:5" ht="12.75">
      <c r="A168" s="36" t="s">
        <v>65</v>
      </c>
      <c r="E168" s="37" t="s">
        <v>62</v>
      </c>
    </row>
    <row r="169" spans="1:5" ht="12.75">
      <c r="A169" s="38" t="s">
        <v>66</v>
      </c>
      <c r="E169" s="39" t="s">
        <v>946</v>
      </c>
    </row>
    <row r="170" spans="1:5" ht="63.75">
      <c r="A170" t="s">
        <v>67</v>
      </c>
      <c r="E170" s="37" t="s">
        <v>924</v>
      </c>
    </row>
    <row r="171" spans="1:16" ht="25.5">
      <c r="A171" s="26" t="s">
        <v>59</v>
      </c>
      <c s="31" t="s">
        <v>146</v>
      </c>
      <c s="31" t="s">
        <v>338</v>
      </c>
      <c s="26" t="s">
        <v>62</v>
      </c>
      <c s="32" t="s">
        <v>339</v>
      </c>
      <c s="33" t="s">
        <v>81</v>
      </c>
      <c s="34">
        <v>1</v>
      </c>
      <c s="35">
        <v>0</v>
      </c>
      <c s="35">
        <f>ROUND(ROUND(H171,2)*ROUND(G171,3),2)</f>
      </c>
      <c r="O171">
        <f>(I171*21)/100</f>
      </c>
      <c t="s">
        <v>33</v>
      </c>
    </row>
    <row r="172" spans="1:5" ht="12.75">
      <c r="A172" s="36" t="s">
        <v>65</v>
      </c>
      <c r="E172" s="37" t="s">
        <v>62</v>
      </c>
    </row>
    <row r="173" spans="1:5" ht="12.75">
      <c r="A173" s="38" t="s">
        <v>66</v>
      </c>
      <c r="E173" s="39" t="s">
        <v>3476</v>
      </c>
    </row>
    <row r="174" spans="1:5" ht="38.25">
      <c r="A174" t="s">
        <v>67</v>
      </c>
      <c r="E174" s="37" t="s">
        <v>925</v>
      </c>
    </row>
    <row r="175" spans="1:16" ht="12.75">
      <c r="A175" s="26" t="s">
        <v>59</v>
      </c>
      <c s="31" t="s">
        <v>149</v>
      </c>
      <c s="31" t="s">
        <v>4033</v>
      </c>
      <c s="26" t="s">
        <v>62</v>
      </c>
      <c s="32" t="s">
        <v>4034</v>
      </c>
      <c s="33" t="s">
        <v>81</v>
      </c>
      <c s="34">
        <v>2</v>
      </c>
      <c s="35">
        <v>0</v>
      </c>
      <c s="35">
        <f>ROUND(ROUND(H175,2)*ROUND(G175,3),2)</f>
      </c>
      <c r="O175">
        <f>(I175*21)/100</f>
      </c>
      <c t="s">
        <v>33</v>
      </c>
    </row>
    <row r="176" spans="1:5" ht="12.75">
      <c r="A176" s="36" t="s">
        <v>65</v>
      </c>
      <c r="E176" s="37" t="s">
        <v>62</v>
      </c>
    </row>
    <row r="177" spans="1:5" ht="12.75">
      <c r="A177" s="38" t="s">
        <v>66</v>
      </c>
      <c r="E177" s="39" t="s">
        <v>946</v>
      </c>
    </row>
    <row r="178" spans="1:5" ht="38.25">
      <c r="A178" t="s">
        <v>67</v>
      </c>
      <c r="E178" s="37" t="s">
        <v>4035</v>
      </c>
    </row>
    <row r="179" spans="1:16" ht="12.75">
      <c r="A179" s="26" t="s">
        <v>59</v>
      </c>
      <c s="31" t="s">
        <v>152</v>
      </c>
      <c s="31" t="s">
        <v>1037</v>
      </c>
      <c s="26" t="s">
        <v>62</v>
      </c>
      <c s="32" t="s">
        <v>1038</v>
      </c>
      <c s="33" t="s">
        <v>81</v>
      </c>
      <c s="34">
        <v>12</v>
      </c>
      <c s="35">
        <v>0</v>
      </c>
      <c s="35">
        <f>ROUND(ROUND(H179,2)*ROUND(G179,3),2)</f>
      </c>
      <c r="O179">
        <f>(I179*21)/100</f>
      </c>
      <c t="s">
        <v>33</v>
      </c>
    </row>
    <row r="180" spans="1:5" ht="12.75">
      <c r="A180" s="36" t="s">
        <v>65</v>
      </c>
      <c r="E180" s="37" t="s">
        <v>62</v>
      </c>
    </row>
    <row r="181" spans="1:5" ht="12.75">
      <c r="A181" s="38" t="s">
        <v>66</v>
      </c>
      <c r="E181" s="39" t="s">
        <v>3476</v>
      </c>
    </row>
    <row r="182" spans="1:5" ht="38.25">
      <c r="A182" t="s">
        <v>67</v>
      </c>
      <c r="E182" s="37" t="s">
        <v>1039</v>
      </c>
    </row>
    <row r="183" spans="1:16" ht="25.5">
      <c r="A183" s="26" t="s">
        <v>59</v>
      </c>
      <c s="31" t="s">
        <v>155</v>
      </c>
      <c s="31" t="s">
        <v>1040</v>
      </c>
      <c s="26" t="s">
        <v>62</v>
      </c>
      <c s="32" t="s">
        <v>1041</v>
      </c>
      <c s="33" t="s">
        <v>81</v>
      </c>
      <c s="34">
        <v>1</v>
      </c>
      <c s="35">
        <v>0</v>
      </c>
      <c s="35">
        <f>ROUND(ROUND(H183,2)*ROUND(G183,3),2)</f>
      </c>
      <c r="O183">
        <f>(I183*21)/100</f>
      </c>
      <c t="s">
        <v>33</v>
      </c>
    </row>
    <row r="184" spans="1:5" ht="12.75">
      <c r="A184" s="36" t="s">
        <v>65</v>
      </c>
      <c r="E184" s="37" t="s">
        <v>62</v>
      </c>
    </row>
    <row r="185" spans="1:5" ht="12.75">
      <c r="A185" s="38" t="s">
        <v>66</v>
      </c>
      <c r="E185" s="39" t="s">
        <v>3476</v>
      </c>
    </row>
    <row r="186" spans="1:5" ht="38.25">
      <c r="A186" t="s">
        <v>67</v>
      </c>
      <c r="E186" s="37" t="s">
        <v>1039</v>
      </c>
    </row>
    <row r="187" spans="1:16" ht="12.75">
      <c r="A187" s="26" t="s">
        <v>59</v>
      </c>
      <c s="31" t="s">
        <v>158</v>
      </c>
      <c s="31" t="s">
        <v>784</v>
      </c>
      <c s="26" t="s">
        <v>62</v>
      </c>
      <c s="32" t="s">
        <v>785</v>
      </c>
      <c s="33" t="s">
        <v>204</v>
      </c>
      <c s="34">
        <v>32</v>
      </c>
      <c s="35">
        <v>0</v>
      </c>
      <c s="35">
        <f>ROUND(ROUND(H187,2)*ROUND(G187,3),2)</f>
      </c>
      <c r="O187">
        <f>(I187*21)/100</f>
      </c>
      <c t="s">
        <v>33</v>
      </c>
    </row>
    <row r="188" spans="1:5" ht="12.75">
      <c r="A188" s="36" t="s">
        <v>65</v>
      </c>
      <c r="E188" s="37" t="s">
        <v>62</v>
      </c>
    </row>
    <row r="189" spans="1:5" ht="12.75">
      <c r="A189" s="38" t="s">
        <v>66</v>
      </c>
      <c r="E189" s="39" t="s">
        <v>946</v>
      </c>
    </row>
    <row r="190" spans="1:5" ht="38.25">
      <c r="A190" t="s">
        <v>67</v>
      </c>
      <c r="E190" s="37" t="s">
        <v>929</v>
      </c>
    </row>
    <row r="191" spans="1:16" ht="12.75">
      <c r="A191" s="26" t="s">
        <v>59</v>
      </c>
      <c s="31" t="s">
        <v>161</v>
      </c>
      <c s="31" t="s">
        <v>791</v>
      </c>
      <c s="26" t="s">
        <v>62</v>
      </c>
      <c s="32" t="s">
        <v>792</v>
      </c>
      <c s="33" t="s">
        <v>204</v>
      </c>
      <c s="34">
        <v>24</v>
      </c>
      <c s="35">
        <v>0</v>
      </c>
      <c s="35">
        <f>ROUND(ROUND(H191,2)*ROUND(G191,3),2)</f>
      </c>
      <c r="O191">
        <f>(I191*21)/100</f>
      </c>
      <c t="s">
        <v>33</v>
      </c>
    </row>
    <row r="192" spans="1:5" ht="12.75">
      <c r="A192" s="36" t="s">
        <v>65</v>
      </c>
      <c r="E192" s="37" t="s">
        <v>62</v>
      </c>
    </row>
    <row r="193" spans="1:5" ht="12.75">
      <c r="A193" s="38" t="s">
        <v>66</v>
      </c>
      <c r="E193" s="39" t="s">
        <v>946</v>
      </c>
    </row>
    <row r="194" spans="1:5" ht="38.25">
      <c r="A194" t="s">
        <v>67</v>
      </c>
      <c r="E194" s="37" t="s">
        <v>930</v>
      </c>
    </row>
    <row r="195" spans="1:16" ht="12.75">
      <c r="A195" s="26" t="s">
        <v>59</v>
      </c>
      <c s="31" t="s">
        <v>164</v>
      </c>
      <c s="31" t="s">
        <v>441</v>
      </c>
      <c s="26" t="s">
        <v>62</v>
      </c>
      <c s="32" t="s">
        <v>442</v>
      </c>
      <c s="33" t="s">
        <v>204</v>
      </c>
      <c s="34">
        <v>16</v>
      </c>
      <c s="35">
        <v>0</v>
      </c>
      <c s="35">
        <f>ROUND(ROUND(H195,2)*ROUND(G195,3),2)</f>
      </c>
      <c r="O195">
        <f>(I195*21)/100</f>
      </c>
      <c t="s">
        <v>33</v>
      </c>
    </row>
    <row r="196" spans="1:5" ht="12.75">
      <c r="A196" s="36" t="s">
        <v>65</v>
      </c>
      <c r="E196" s="37" t="s">
        <v>62</v>
      </c>
    </row>
    <row r="197" spans="1:5" ht="12.75">
      <c r="A197" s="38" t="s">
        <v>66</v>
      </c>
      <c r="E197" s="39" t="s">
        <v>946</v>
      </c>
    </row>
    <row r="198" spans="1:5" ht="38.25">
      <c r="A198" t="s">
        <v>67</v>
      </c>
      <c r="E198" s="37" t="s">
        <v>931</v>
      </c>
    </row>
    <row r="199" spans="1:16" ht="12.75">
      <c r="A199" s="26" t="s">
        <v>59</v>
      </c>
      <c s="31" t="s">
        <v>167</v>
      </c>
      <c s="31" t="s">
        <v>2310</v>
      </c>
      <c s="26" t="s">
        <v>62</v>
      </c>
      <c s="32" t="s">
        <v>2311</v>
      </c>
      <c s="33" t="s">
        <v>204</v>
      </c>
      <c s="34">
        <v>16</v>
      </c>
      <c s="35">
        <v>0</v>
      </c>
      <c s="35">
        <f>ROUND(ROUND(H199,2)*ROUND(G199,3),2)</f>
      </c>
      <c r="O199">
        <f>(I199*21)/100</f>
      </c>
      <c t="s">
        <v>33</v>
      </c>
    </row>
    <row r="200" spans="1:5" ht="12.75">
      <c r="A200" s="36" t="s">
        <v>65</v>
      </c>
      <c r="E200" s="37" t="s">
        <v>62</v>
      </c>
    </row>
    <row r="201" spans="1:5" ht="12.75">
      <c r="A201" s="38" t="s">
        <v>66</v>
      </c>
      <c r="E201" s="39" t="s">
        <v>946</v>
      </c>
    </row>
    <row r="202" spans="1:5" ht="38.25">
      <c r="A202" t="s">
        <v>67</v>
      </c>
      <c r="E202" s="37" t="s">
        <v>2312</v>
      </c>
    </row>
    <row r="203" spans="1:16" ht="12.75">
      <c r="A203" s="26" t="s">
        <v>59</v>
      </c>
      <c s="31" t="s">
        <v>205</v>
      </c>
      <c s="31" t="s">
        <v>3670</v>
      </c>
      <c s="26" t="s">
        <v>62</v>
      </c>
      <c s="32" t="s">
        <v>3671</v>
      </c>
      <c s="33" t="s">
        <v>204</v>
      </c>
      <c s="34">
        <v>48</v>
      </c>
      <c s="35">
        <v>0</v>
      </c>
      <c s="35">
        <f>ROUND(ROUND(H203,2)*ROUND(G203,3),2)</f>
      </c>
      <c r="O203">
        <f>(I203*21)/100</f>
      </c>
      <c t="s">
        <v>33</v>
      </c>
    </row>
    <row r="204" spans="1:5" ht="12.75">
      <c r="A204" s="36" t="s">
        <v>65</v>
      </c>
      <c r="E204" s="37" t="s">
        <v>62</v>
      </c>
    </row>
    <row r="205" spans="1:5" ht="12.75">
      <c r="A205" s="38" t="s">
        <v>66</v>
      </c>
      <c r="E205" s="39" t="s">
        <v>946</v>
      </c>
    </row>
    <row r="206" spans="1:5" ht="38.25">
      <c r="A206" t="s">
        <v>67</v>
      </c>
      <c r="E206" s="37" t="s">
        <v>3609</v>
      </c>
    </row>
    <row r="207" spans="1:18" ht="12.75" customHeight="1">
      <c r="A207" s="6" t="s">
        <v>56</v>
      </c>
      <c s="6"/>
      <c s="41" t="s">
        <v>50</v>
      </c>
      <c s="6"/>
      <c s="29" t="s">
        <v>4036</v>
      </c>
      <c s="6"/>
      <c s="6"/>
      <c s="6"/>
      <c s="42">
        <f>0+Q207</f>
      </c>
      <c r="O207">
        <f>0+R207</f>
      </c>
      <c r="Q207">
        <f>0+I208+I212</f>
      </c>
      <c>
        <f>0+O208+O212</f>
      </c>
    </row>
    <row r="208" spans="1:16" ht="12.75">
      <c r="A208" s="26" t="s">
        <v>59</v>
      </c>
      <c s="31" t="s">
        <v>171</v>
      </c>
      <c s="31" t="s">
        <v>4037</v>
      </c>
      <c s="26" t="s">
        <v>62</v>
      </c>
      <c s="32" t="s">
        <v>4038</v>
      </c>
      <c s="33" t="s">
        <v>71</v>
      </c>
      <c s="34">
        <v>25</v>
      </c>
      <c s="35">
        <v>0</v>
      </c>
      <c s="35">
        <f>ROUND(ROUND(H208,2)*ROUND(G208,3),2)</f>
      </c>
      <c r="O208">
        <f>(I208*21)/100</f>
      </c>
      <c t="s">
        <v>33</v>
      </c>
    </row>
    <row r="209" spans="1:5" ht="12.75">
      <c r="A209" s="36" t="s">
        <v>65</v>
      </c>
      <c r="E209" s="37" t="s">
        <v>62</v>
      </c>
    </row>
    <row r="210" spans="1:5" ht="12.75">
      <c r="A210" s="38" t="s">
        <v>66</v>
      </c>
      <c r="E210" s="39" t="s">
        <v>3476</v>
      </c>
    </row>
    <row r="211" spans="1:5" ht="25.5">
      <c r="A211" t="s">
        <v>67</v>
      </c>
      <c r="E211" s="37" t="s">
        <v>1660</v>
      </c>
    </row>
    <row r="212" spans="1:16" ht="12.75">
      <c r="A212" s="26" t="s">
        <v>59</v>
      </c>
      <c s="31" t="s">
        <v>174</v>
      </c>
      <c s="31" t="s">
        <v>4039</v>
      </c>
      <c s="26" t="s">
        <v>62</v>
      </c>
      <c s="32" t="s">
        <v>4040</v>
      </c>
      <c s="33" t="s">
        <v>71</v>
      </c>
      <c s="34">
        <v>20</v>
      </c>
      <c s="35">
        <v>0</v>
      </c>
      <c s="35">
        <f>ROUND(ROUND(H212,2)*ROUND(G212,3),2)</f>
      </c>
      <c r="O212">
        <f>(I212*21)/100</f>
      </c>
      <c t="s">
        <v>33</v>
      </c>
    </row>
    <row r="213" spans="1:5" ht="12.75">
      <c r="A213" s="36" t="s">
        <v>65</v>
      </c>
      <c r="E213" s="37" t="s">
        <v>62</v>
      </c>
    </row>
    <row r="214" spans="1:5" ht="12.75">
      <c r="A214" s="38" t="s">
        <v>66</v>
      </c>
      <c r="E214" s="39" t="s">
        <v>3476</v>
      </c>
    </row>
    <row r="215" spans="1:5" ht="25.5">
      <c r="A215" t="s">
        <v>67</v>
      </c>
      <c r="E215" s="37" t="s">
        <v>1660</v>
      </c>
    </row>
    <row r="216" spans="1:18" ht="12.75" customHeight="1">
      <c r="A216" s="6" t="s">
        <v>56</v>
      </c>
      <c s="6"/>
      <c s="41" t="s">
        <v>967</v>
      </c>
      <c s="6"/>
      <c s="29" t="s">
        <v>1675</v>
      </c>
      <c s="6"/>
      <c s="6"/>
      <c s="6"/>
      <c s="42">
        <f>0+Q216</f>
      </c>
      <c r="O216">
        <f>0+R216</f>
      </c>
      <c r="Q216">
        <f>0+I217+I221+I225+I229+I233</f>
      </c>
      <c>
        <f>0+O217+O221+O225+O229+O233</f>
      </c>
    </row>
    <row r="217" spans="1:16" ht="38.25">
      <c r="A217" s="26" t="s">
        <v>59</v>
      </c>
      <c s="31" t="s">
        <v>39</v>
      </c>
      <c s="31" t="s">
        <v>1358</v>
      </c>
      <c s="26" t="s">
        <v>62</v>
      </c>
      <c s="32" t="s">
        <v>2941</v>
      </c>
      <c s="33" t="s">
        <v>971</v>
      </c>
      <c s="34">
        <v>21.6</v>
      </c>
      <c s="35">
        <v>0</v>
      </c>
      <c s="35">
        <f>ROUND(ROUND(H217,2)*ROUND(G217,3),2)</f>
      </c>
      <c r="O217">
        <f>(I217*21)/100</f>
      </c>
      <c t="s">
        <v>33</v>
      </c>
    </row>
    <row r="218" spans="1:5" ht="12.75">
      <c r="A218" s="36" t="s">
        <v>65</v>
      </c>
      <c r="E218" s="37" t="s">
        <v>62</v>
      </c>
    </row>
    <row r="219" spans="1:5" ht="12.75">
      <c r="A219" s="38" t="s">
        <v>66</v>
      </c>
      <c r="E219" s="39" t="s">
        <v>946</v>
      </c>
    </row>
    <row r="220" spans="1:5" ht="102">
      <c r="A220" t="s">
        <v>67</v>
      </c>
      <c r="E220" s="37" t="s">
        <v>972</v>
      </c>
    </row>
    <row r="221" spans="1:16" ht="38.25">
      <c r="A221" s="26" t="s">
        <v>59</v>
      </c>
      <c s="31" t="s">
        <v>33</v>
      </c>
      <c s="31" t="s">
        <v>1678</v>
      </c>
      <c s="26" t="s">
        <v>62</v>
      </c>
      <c s="32" t="s">
        <v>2888</v>
      </c>
      <c s="33" t="s">
        <v>971</v>
      </c>
      <c s="34">
        <v>15.4</v>
      </c>
      <c s="35">
        <v>0</v>
      </c>
      <c s="35">
        <f>ROUND(ROUND(H221,2)*ROUND(G221,3),2)</f>
      </c>
      <c r="O221">
        <f>(I221*21)/100</f>
      </c>
      <c t="s">
        <v>33</v>
      </c>
    </row>
    <row r="222" spans="1:5" ht="12.75">
      <c r="A222" s="36" t="s">
        <v>65</v>
      </c>
      <c r="E222" s="37" t="s">
        <v>62</v>
      </c>
    </row>
    <row r="223" spans="1:5" ht="12.75">
      <c r="A223" s="38" t="s">
        <v>66</v>
      </c>
      <c r="E223" s="39" t="s">
        <v>946</v>
      </c>
    </row>
    <row r="224" spans="1:5" ht="102">
      <c r="A224" t="s">
        <v>67</v>
      </c>
      <c r="E224" s="37" t="s">
        <v>972</v>
      </c>
    </row>
    <row r="225" spans="1:16" ht="38.25">
      <c r="A225" s="26" t="s">
        <v>59</v>
      </c>
      <c s="31" t="s">
        <v>32</v>
      </c>
      <c s="31" t="s">
        <v>1681</v>
      </c>
      <c s="26" t="s">
        <v>62</v>
      </c>
      <c s="32" t="s">
        <v>2890</v>
      </c>
      <c s="33" t="s">
        <v>971</v>
      </c>
      <c s="34">
        <v>14.51</v>
      </c>
      <c s="35">
        <v>0</v>
      </c>
      <c s="35">
        <f>ROUND(ROUND(H225,2)*ROUND(G225,3),2)</f>
      </c>
      <c r="O225">
        <f>(I225*21)/100</f>
      </c>
      <c t="s">
        <v>33</v>
      </c>
    </row>
    <row r="226" spans="1:5" ht="12.75">
      <c r="A226" s="36" t="s">
        <v>65</v>
      </c>
      <c r="E226" s="37" t="s">
        <v>62</v>
      </c>
    </row>
    <row r="227" spans="1:5" ht="12.75">
      <c r="A227" s="38" t="s">
        <v>66</v>
      </c>
      <c r="E227" s="39" t="s">
        <v>946</v>
      </c>
    </row>
    <row r="228" spans="1:5" ht="102">
      <c r="A228" t="s">
        <v>67</v>
      </c>
      <c r="E228" s="37" t="s">
        <v>972</v>
      </c>
    </row>
    <row r="229" spans="1:16" ht="38.25">
      <c r="A229" s="26" t="s">
        <v>59</v>
      </c>
      <c s="31" t="s">
        <v>43</v>
      </c>
      <c s="31" t="s">
        <v>969</v>
      </c>
      <c s="26" t="s">
        <v>62</v>
      </c>
      <c s="32" t="s">
        <v>970</v>
      </c>
      <c s="33" t="s">
        <v>971</v>
      </c>
      <c s="34">
        <v>0.03</v>
      </c>
      <c s="35">
        <v>0</v>
      </c>
      <c s="35">
        <f>ROUND(ROUND(H229,2)*ROUND(G229,3),2)</f>
      </c>
      <c r="O229">
        <f>(I229*21)/100</f>
      </c>
      <c t="s">
        <v>33</v>
      </c>
    </row>
    <row r="230" spans="1:5" ht="12.75">
      <c r="A230" s="36" t="s">
        <v>65</v>
      </c>
      <c r="E230" s="37" t="s">
        <v>62</v>
      </c>
    </row>
    <row r="231" spans="1:5" ht="12.75">
      <c r="A231" s="38" t="s">
        <v>66</v>
      </c>
      <c r="E231" s="39" t="s">
        <v>946</v>
      </c>
    </row>
    <row r="232" spans="1:5" ht="102">
      <c r="A232" t="s">
        <v>67</v>
      </c>
      <c r="E232" s="37" t="s">
        <v>972</v>
      </c>
    </row>
    <row r="233" spans="1:16" ht="25.5">
      <c r="A233" s="26" t="s">
        <v>59</v>
      </c>
      <c s="31" t="s">
        <v>45</v>
      </c>
      <c s="31" t="s">
        <v>973</v>
      </c>
      <c s="26" t="s">
        <v>62</v>
      </c>
      <c s="32" t="s">
        <v>974</v>
      </c>
      <c s="33" t="s">
        <v>971</v>
      </c>
      <c s="34">
        <v>1.033</v>
      </c>
      <c s="35">
        <v>0</v>
      </c>
      <c s="35">
        <f>ROUND(ROUND(H233,2)*ROUND(G233,3),2)</f>
      </c>
      <c r="O233">
        <f>(I233*21)/100</f>
      </c>
      <c t="s">
        <v>33</v>
      </c>
    </row>
    <row r="234" spans="1:5" ht="12.75">
      <c r="A234" s="36" t="s">
        <v>65</v>
      </c>
      <c r="E234" s="37" t="s">
        <v>62</v>
      </c>
    </row>
    <row r="235" spans="1:5" ht="12.75">
      <c r="A235" s="38" t="s">
        <v>66</v>
      </c>
      <c r="E235" s="39" t="s">
        <v>946</v>
      </c>
    </row>
    <row r="236" spans="1:5" ht="102">
      <c r="A236" t="s">
        <v>67</v>
      </c>
      <c r="E236" s="37" t="s">
        <v>972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0+O11+O44</f>
      </c>
      <c t="s">
        <v>32</v>
      </c>
    </row>
    <row r="3" spans="1:16" ht="15" customHeight="1">
      <c r="A3" t="s">
        <v>12</v>
      </c>
      <c s="12" t="s">
        <v>14</v>
      </c>
      <c s="13" t="s">
        <v>15</v>
      </c>
      <c s="1"/>
      <c s="14" t="s">
        <v>16</v>
      </c>
      <c s="1"/>
      <c s="9"/>
      <c s="8" t="s">
        <v>285</v>
      </c>
      <c s="43">
        <f>0+I11+I44</f>
      </c>
      <c r="O3" t="s">
        <v>29</v>
      </c>
      <c t="s">
        <v>33</v>
      </c>
    </row>
    <row r="4" spans="1:16" ht="15" customHeight="1">
      <c r="A4" t="s">
        <v>17</v>
      </c>
      <c s="12" t="s">
        <v>18</v>
      </c>
      <c s="13" t="s">
        <v>19</v>
      </c>
      <c s="1"/>
      <c s="14" t="s">
        <v>20</v>
      </c>
      <c s="1"/>
      <c s="1"/>
      <c s="11"/>
      <c s="11"/>
      <c r="O4" t="s">
        <v>30</v>
      </c>
      <c t="s">
        <v>33</v>
      </c>
    </row>
    <row r="5" spans="1:16" ht="12.75" customHeight="1">
      <c r="A5" t="s">
        <v>21</v>
      </c>
      <c s="12" t="s">
        <v>18</v>
      </c>
      <c s="13" t="s">
        <v>22</v>
      </c>
      <c s="1"/>
      <c s="14" t="s">
        <v>23</v>
      </c>
      <c s="1"/>
      <c s="1"/>
      <c s="1"/>
      <c s="1"/>
      <c r="O5" t="s">
        <v>31</v>
      </c>
      <c t="s">
        <v>33</v>
      </c>
    </row>
    <row r="6" spans="1:9" ht="12.75" customHeight="1">
      <c r="A6" t="s">
        <v>24</v>
      </c>
      <c s="12" t="s">
        <v>18</v>
      </c>
      <c s="13" t="s">
        <v>283</v>
      </c>
      <c s="1"/>
      <c s="14" t="s">
        <v>284</v>
      </c>
      <c s="1"/>
      <c s="1"/>
      <c s="1"/>
      <c s="1"/>
    </row>
    <row r="7" spans="1:9" ht="12.75" customHeight="1">
      <c r="A7" t="s">
        <v>27</v>
      </c>
      <c s="16" t="s">
        <v>28</v>
      </c>
      <c s="17" t="s">
        <v>285</v>
      </c>
      <c s="6"/>
      <c s="18" t="s">
        <v>286</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209</v>
      </c>
      <c s="27"/>
      <c s="29" t="s">
        <v>210</v>
      </c>
      <c s="27"/>
      <c s="27"/>
      <c s="27"/>
      <c s="30">
        <f>0+Q11</f>
      </c>
      <c r="O11">
        <f>0+R11</f>
      </c>
      <c r="Q11">
        <f>0+I12+I16+I20+I24+I28+I32+I36+I40</f>
      </c>
      <c>
        <f>0+O12+O16+O20+O24+O28+O32+O36+O40</f>
      </c>
    </row>
    <row r="12" spans="1:16" ht="12.75">
      <c r="A12" s="26" t="s">
        <v>59</v>
      </c>
      <c s="31" t="s">
        <v>39</v>
      </c>
      <c s="31" t="s">
        <v>214</v>
      </c>
      <c s="26" t="s">
        <v>62</v>
      </c>
      <c s="32" t="s">
        <v>215</v>
      </c>
      <c s="33" t="s">
        <v>216</v>
      </c>
      <c s="34">
        <v>5</v>
      </c>
      <c s="35">
        <v>0</v>
      </c>
      <c s="35">
        <f>ROUND(ROUND(H12,2)*ROUND(G12,3),2)</f>
      </c>
      <c r="O12">
        <f>(I12*21)/100</f>
      </c>
      <c t="s">
        <v>33</v>
      </c>
    </row>
    <row r="13" spans="1:5" ht="12.75">
      <c r="A13" s="36" t="s">
        <v>65</v>
      </c>
      <c r="E13" s="37" t="s">
        <v>215</v>
      </c>
    </row>
    <row r="14" spans="1:5" ht="12.75">
      <c r="A14" s="38" t="s">
        <v>66</v>
      </c>
      <c r="E14" s="39" t="s">
        <v>62</v>
      </c>
    </row>
    <row r="15" spans="1:5" ht="12.75">
      <c r="A15" t="s">
        <v>67</v>
      </c>
      <c r="E15" s="37" t="s">
        <v>62</v>
      </c>
    </row>
    <row r="16" spans="1:16" ht="12.75">
      <c r="A16" s="26" t="s">
        <v>59</v>
      </c>
      <c s="31" t="s">
        <v>33</v>
      </c>
      <c s="31" t="s">
        <v>219</v>
      </c>
      <c s="26" t="s">
        <v>62</v>
      </c>
      <c s="32" t="s">
        <v>220</v>
      </c>
      <c s="33" t="s">
        <v>216</v>
      </c>
      <c s="34">
        <v>5</v>
      </c>
      <c s="35">
        <v>0</v>
      </c>
      <c s="35">
        <f>ROUND(ROUND(H16,2)*ROUND(G16,3),2)</f>
      </c>
      <c r="O16">
        <f>(I16*21)/100</f>
      </c>
      <c t="s">
        <v>33</v>
      </c>
    </row>
    <row r="17" spans="1:5" ht="12.75">
      <c r="A17" s="36" t="s">
        <v>65</v>
      </c>
      <c r="E17" s="37" t="s">
        <v>220</v>
      </c>
    </row>
    <row r="18" spans="1:5" ht="12.75">
      <c r="A18" s="38" t="s">
        <v>66</v>
      </c>
      <c r="E18" s="39" t="s">
        <v>62</v>
      </c>
    </row>
    <row r="19" spans="1:5" ht="12.75">
      <c r="A19" t="s">
        <v>67</v>
      </c>
      <c r="E19" s="37" t="s">
        <v>62</v>
      </c>
    </row>
    <row r="20" spans="1:16" ht="12.75">
      <c r="A20" s="26" t="s">
        <v>59</v>
      </c>
      <c s="31" t="s">
        <v>32</v>
      </c>
      <c s="31" t="s">
        <v>289</v>
      </c>
      <c s="26" t="s">
        <v>62</v>
      </c>
      <c s="32" t="s">
        <v>290</v>
      </c>
      <c s="33" t="s">
        <v>71</v>
      </c>
      <c s="34">
        <v>18</v>
      </c>
      <c s="35">
        <v>0</v>
      </c>
      <c s="35">
        <f>ROUND(ROUND(H20,2)*ROUND(G20,3),2)</f>
      </c>
      <c r="O20">
        <f>(I20*21)/100</f>
      </c>
      <c t="s">
        <v>33</v>
      </c>
    </row>
    <row r="21" spans="1:5" ht="12.75">
      <c r="A21" s="36" t="s">
        <v>65</v>
      </c>
      <c r="E21" s="37" t="s">
        <v>290</v>
      </c>
    </row>
    <row r="22" spans="1:5" ht="12.75">
      <c r="A22" s="38" t="s">
        <v>66</v>
      </c>
      <c r="E22" s="39" t="s">
        <v>62</v>
      </c>
    </row>
    <row r="23" spans="1:5" ht="12.75">
      <c r="A23" t="s">
        <v>67</v>
      </c>
      <c r="E23" s="37" t="s">
        <v>62</v>
      </c>
    </row>
    <row r="24" spans="1:16" ht="25.5">
      <c r="A24" s="26" t="s">
        <v>59</v>
      </c>
      <c s="31" t="s">
        <v>43</v>
      </c>
      <c s="31" t="s">
        <v>238</v>
      </c>
      <c s="26" t="s">
        <v>62</v>
      </c>
      <c s="32" t="s">
        <v>239</v>
      </c>
      <c s="33" t="s">
        <v>71</v>
      </c>
      <c s="34">
        <v>12</v>
      </c>
      <c s="35">
        <v>0</v>
      </c>
      <c s="35">
        <f>ROUND(ROUND(H24,2)*ROUND(G24,3),2)</f>
      </c>
      <c r="O24">
        <f>(I24*21)/100</f>
      </c>
      <c t="s">
        <v>33</v>
      </c>
    </row>
    <row r="25" spans="1:5" ht="25.5">
      <c r="A25" s="36" t="s">
        <v>65</v>
      </c>
      <c r="E25" s="37" t="s">
        <v>239</v>
      </c>
    </row>
    <row r="26" spans="1:5" ht="12.75">
      <c r="A26" s="38" t="s">
        <v>66</v>
      </c>
      <c r="E26" s="39" t="s">
        <v>62</v>
      </c>
    </row>
    <row r="27" spans="1:5" ht="12.75">
      <c r="A27" t="s">
        <v>67</v>
      </c>
      <c r="E27" s="37" t="s">
        <v>62</v>
      </c>
    </row>
    <row r="28" spans="1:16" ht="12.75">
      <c r="A28" s="26" t="s">
        <v>59</v>
      </c>
      <c s="31" t="s">
        <v>45</v>
      </c>
      <c s="31" t="s">
        <v>241</v>
      </c>
      <c s="26" t="s">
        <v>62</v>
      </c>
      <c s="32" t="s">
        <v>242</v>
      </c>
      <c s="33" t="s">
        <v>71</v>
      </c>
      <c s="34">
        <v>14</v>
      </c>
      <c s="35">
        <v>0</v>
      </c>
      <c s="35">
        <f>ROUND(ROUND(H28,2)*ROUND(G28,3),2)</f>
      </c>
      <c r="O28">
        <f>(I28*21)/100</f>
      </c>
      <c t="s">
        <v>33</v>
      </c>
    </row>
    <row r="29" spans="1:5" ht="12.75">
      <c r="A29" s="36" t="s">
        <v>65</v>
      </c>
      <c r="E29" s="37" t="s">
        <v>242</v>
      </c>
    </row>
    <row r="30" spans="1:5" ht="12.75">
      <c r="A30" s="38" t="s">
        <v>66</v>
      </c>
      <c r="E30" s="39" t="s">
        <v>62</v>
      </c>
    </row>
    <row r="31" spans="1:5" ht="12.75">
      <c r="A31" t="s">
        <v>67</v>
      </c>
      <c r="E31" s="37" t="s">
        <v>62</v>
      </c>
    </row>
    <row r="32" spans="1:16" ht="25.5">
      <c r="A32" s="26" t="s">
        <v>59</v>
      </c>
      <c s="31" t="s">
        <v>47</v>
      </c>
      <c s="31" t="s">
        <v>291</v>
      </c>
      <c s="26" t="s">
        <v>62</v>
      </c>
      <c s="32" t="s">
        <v>292</v>
      </c>
      <c s="33" t="s">
        <v>81</v>
      </c>
      <c s="34">
        <v>1</v>
      </c>
      <c s="35">
        <v>0</v>
      </c>
      <c s="35">
        <f>ROUND(ROUND(H32,2)*ROUND(G32,3),2)</f>
      </c>
      <c r="O32">
        <f>(I32*21)/100</f>
      </c>
      <c t="s">
        <v>33</v>
      </c>
    </row>
    <row r="33" spans="1:5" ht="25.5">
      <c r="A33" s="36" t="s">
        <v>65</v>
      </c>
      <c r="E33" s="37" t="s">
        <v>292</v>
      </c>
    </row>
    <row r="34" spans="1:5" ht="12.75">
      <c r="A34" s="38" t="s">
        <v>66</v>
      </c>
      <c r="E34" s="39" t="s">
        <v>62</v>
      </c>
    </row>
    <row r="35" spans="1:5" ht="12.75">
      <c r="A35" t="s">
        <v>67</v>
      </c>
      <c r="E35" s="37" t="s">
        <v>62</v>
      </c>
    </row>
    <row r="36" spans="1:16" ht="25.5">
      <c r="A36" s="26" t="s">
        <v>59</v>
      </c>
      <c s="31" t="s">
        <v>201</v>
      </c>
      <c s="31" t="s">
        <v>247</v>
      </c>
      <c s="26" t="s">
        <v>62</v>
      </c>
      <c s="32" t="s">
        <v>248</v>
      </c>
      <c s="33" t="s">
        <v>81</v>
      </c>
      <c s="34">
        <v>1</v>
      </c>
      <c s="35">
        <v>0</v>
      </c>
      <c s="35">
        <f>ROUND(ROUND(H36,2)*ROUND(G36,3),2)</f>
      </c>
      <c r="O36">
        <f>(I36*21)/100</f>
      </c>
      <c t="s">
        <v>33</v>
      </c>
    </row>
    <row r="37" spans="1:5" ht="25.5">
      <c r="A37" s="36" t="s">
        <v>65</v>
      </c>
      <c r="E37" s="37" t="s">
        <v>248</v>
      </c>
    </row>
    <row r="38" spans="1:5" ht="12.75">
      <c r="A38" s="38" t="s">
        <v>66</v>
      </c>
      <c r="E38" s="39" t="s">
        <v>62</v>
      </c>
    </row>
    <row r="39" spans="1:5" ht="12.75">
      <c r="A39" t="s">
        <v>67</v>
      </c>
      <c r="E39" s="37" t="s">
        <v>62</v>
      </c>
    </row>
    <row r="40" spans="1:16" ht="25.5">
      <c r="A40" s="26" t="s">
        <v>59</v>
      </c>
      <c s="31" t="s">
        <v>226</v>
      </c>
      <c s="31" t="s">
        <v>264</v>
      </c>
      <c s="26" t="s">
        <v>62</v>
      </c>
      <c s="32" t="s">
        <v>265</v>
      </c>
      <c s="33" t="s">
        <v>81</v>
      </c>
      <c s="34">
        <v>1</v>
      </c>
      <c s="35">
        <v>0</v>
      </c>
      <c s="35">
        <f>ROUND(ROUND(H40,2)*ROUND(G40,3),2)</f>
      </c>
      <c r="O40">
        <f>(I40*21)/100</f>
      </c>
      <c t="s">
        <v>33</v>
      </c>
    </row>
    <row r="41" spans="1:5" ht="25.5">
      <c r="A41" s="36" t="s">
        <v>65</v>
      </c>
      <c r="E41" s="37" t="s">
        <v>265</v>
      </c>
    </row>
    <row r="42" spans="1:5" ht="12.75">
      <c r="A42" s="38" t="s">
        <v>66</v>
      </c>
      <c r="E42" s="39" t="s">
        <v>62</v>
      </c>
    </row>
    <row r="43" spans="1:5" ht="12.75">
      <c r="A43" t="s">
        <v>67</v>
      </c>
      <c r="E43" s="37" t="s">
        <v>62</v>
      </c>
    </row>
    <row r="44" spans="1:18" ht="12.75" customHeight="1">
      <c r="A44" s="6" t="s">
        <v>56</v>
      </c>
      <c s="6"/>
      <c s="41" t="s">
        <v>266</v>
      </c>
      <c s="6"/>
      <c s="29" t="s">
        <v>58</v>
      </c>
      <c s="6"/>
      <c s="6"/>
      <c s="6"/>
      <c s="42">
        <f>0+Q44</f>
      </c>
      <c r="O44">
        <f>0+R44</f>
      </c>
      <c r="Q44">
        <f>0+I45+I49+I53+I57+I61+I65+I69+I73+I77+I81+I85+I89+I93+I97+I101+I105+I109+I113+I117+I121</f>
      </c>
      <c>
        <f>0+O45+O49+O53+O57+O61+O65+O69+O73+O77+O81+O85+O89+O93+O97+O101+O105+O109+O113+O117+O121</f>
      </c>
    </row>
    <row r="45" spans="1:16" ht="12.75">
      <c r="A45" s="26" t="s">
        <v>59</v>
      </c>
      <c s="31" t="s">
        <v>50</v>
      </c>
      <c s="31" t="s">
        <v>293</v>
      </c>
      <c s="26" t="s">
        <v>62</v>
      </c>
      <c s="32" t="s">
        <v>294</v>
      </c>
      <c s="33" t="s">
        <v>295</v>
      </c>
      <c s="34">
        <v>0.3</v>
      </c>
      <c s="35">
        <v>0</v>
      </c>
      <c s="35">
        <f>ROUND(ROUND(H45,2)*ROUND(G45,3),2)</f>
      </c>
      <c r="O45">
        <f>(I45*21)/100</f>
      </c>
      <c t="s">
        <v>33</v>
      </c>
    </row>
    <row r="46" spans="1:5" ht="12.75">
      <c r="A46" s="36" t="s">
        <v>65</v>
      </c>
      <c r="E46" s="37" t="s">
        <v>294</v>
      </c>
    </row>
    <row r="47" spans="1:5" ht="12.75">
      <c r="A47" s="38" t="s">
        <v>66</v>
      </c>
      <c r="E47" s="39" t="s">
        <v>62</v>
      </c>
    </row>
    <row r="48" spans="1:5" ht="12.75">
      <c r="A48" t="s">
        <v>67</v>
      </c>
      <c r="E48" s="37" t="s">
        <v>62</v>
      </c>
    </row>
    <row r="49" spans="1:16" ht="12.75">
      <c r="A49" s="26" t="s">
        <v>59</v>
      </c>
      <c s="31" t="s">
        <v>52</v>
      </c>
      <c s="31" t="s">
        <v>296</v>
      </c>
      <c s="26" t="s">
        <v>62</v>
      </c>
      <c s="32" t="s">
        <v>297</v>
      </c>
      <c s="33" t="s">
        <v>71</v>
      </c>
      <c s="34">
        <v>60</v>
      </c>
      <c s="35">
        <v>0</v>
      </c>
      <c s="35">
        <f>ROUND(ROUND(H49,2)*ROUND(G49,3),2)</f>
      </c>
      <c r="O49">
        <f>(I49*21)/100</f>
      </c>
      <c t="s">
        <v>33</v>
      </c>
    </row>
    <row r="50" spans="1:5" ht="12.75">
      <c r="A50" s="36" t="s">
        <v>65</v>
      </c>
      <c r="E50" s="37" t="s">
        <v>297</v>
      </c>
    </row>
    <row r="51" spans="1:5" ht="12.75">
      <c r="A51" s="38" t="s">
        <v>66</v>
      </c>
      <c r="E51" s="39" t="s">
        <v>62</v>
      </c>
    </row>
    <row r="52" spans="1:5" ht="12.75">
      <c r="A52" t="s">
        <v>67</v>
      </c>
      <c r="E52" s="37" t="s">
        <v>62</v>
      </c>
    </row>
    <row r="53" spans="1:16" ht="12.75">
      <c r="A53" s="26" t="s">
        <v>59</v>
      </c>
      <c s="31" t="s">
        <v>231</v>
      </c>
      <c s="31" t="s">
        <v>92</v>
      </c>
      <c s="26" t="s">
        <v>62</v>
      </c>
      <c s="32" t="s">
        <v>93</v>
      </c>
      <c s="33" t="s">
        <v>71</v>
      </c>
      <c s="34">
        <v>28</v>
      </c>
      <c s="35">
        <v>0</v>
      </c>
      <c s="35">
        <f>ROUND(ROUND(H53,2)*ROUND(G53,3),2)</f>
      </c>
      <c r="O53">
        <f>(I53*21)/100</f>
      </c>
      <c t="s">
        <v>33</v>
      </c>
    </row>
    <row r="54" spans="1:5" ht="12.75">
      <c r="A54" s="36" t="s">
        <v>65</v>
      </c>
      <c r="E54" s="37" t="s">
        <v>93</v>
      </c>
    </row>
    <row r="55" spans="1:5" ht="12.75">
      <c r="A55" s="38" t="s">
        <v>66</v>
      </c>
      <c r="E55" s="39" t="s">
        <v>62</v>
      </c>
    </row>
    <row r="56" spans="1:5" ht="12.75">
      <c r="A56" t="s">
        <v>67</v>
      </c>
      <c r="E56" s="37" t="s">
        <v>62</v>
      </c>
    </row>
    <row r="57" spans="1:16" ht="12.75">
      <c r="A57" s="26" t="s">
        <v>59</v>
      </c>
      <c s="31" t="s">
        <v>234</v>
      </c>
      <c s="31" t="s">
        <v>98</v>
      </c>
      <c s="26" t="s">
        <v>62</v>
      </c>
      <c s="32" t="s">
        <v>99</v>
      </c>
      <c s="33" t="s">
        <v>71</v>
      </c>
      <c s="34">
        <v>18</v>
      </c>
      <c s="35">
        <v>0</v>
      </c>
      <c s="35">
        <f>ROUND(ROUND(H57,2)*ROUND(G57,3),2)</f>
      </c>
      <c r="O57">
        <f>(I57*21)/100</f>
      </c>
      <c t="s">
        <v>33</v>
      </c>
    </row>
    <row r="58" spans="1:5" ht="12.75">
      <c r="A58" s="36" t="s">
        <v>65</v>
      </c>
      <c r="E58" s="37" t="s">
        <v>99</v>
      </c>
    </row>
    <row r="59" spans="1:5" ht="12.75">
      <c r="A59" s="38" t="s">
        <v>66</v>
      </c>
      <c r="E59" s="39" t="s">
        <v>62</v>
      </c>
    </row>
    <row r="60" spans="1:5" ht="12.75">
      <c r="A60" t="s">
        <v>67</v>
      </c>
      <c r="E60" s="37" t="s">
        <v>62</v>
      </c>
    </row>
    <row r="61" spans="1:16" ht="12.75">
      <c r="A61" s="26" t="s">
        <v>59</v>
      </c>
      <c s="31" t="s">
        <v>237</v>
      </c>
      <c s="31" t="s">
        <v>129</v>
      </c>
      <c s="26" t="s">
        <v>62</v>
      </c>
      <c s="32" t="s">
        <v>130</v>
      </c>
      <c s="33" t="s">
        <v>81</v>
      </c>
      <c s="34">
        <v>2</v>
      </c>
      <c s="35">
        <v>0</v>
      </c>
      <c s="35">
        <f>ROUND(ROUND(H61,2)*ROUND(G61,3),2)</f>
      </c>
      <c r="O61">
        <f>(I61*21)/100</f>
      </c>
      <c t="s">
        <v>33</v>
      </c>
    </row>
    <row r="62" spans="1:5" ht="12.75">
      <c r="A62" s="36" t="s">
        <v>65</v>
      </c>
      <c r="E62" s="37" t="s">
        <v>130</v>
      </c>
    </row>
    <row r="63" spans="1:5" ht="12.75">
      <c r="A63" s="38" t="s">
        <v>66</v>
      </c>
      <c r="E63" s="39" t="s">
        <v>62</v>
      </c>
    </row>
    <row r="64" spans="1:5" ht="12.75">
      <c r="A64" t="s">
        <v>67</v>
      </c>
      <c r="E64" s="37" t="s">
        <v>62</v>
      </c>
    </row>
    <row r="65" spans="1:16" ht="12.75">
      <c r="A65" s="26" t="s">
        <v>59</v>
      </c>
      <c s="31" t="s">
        <v>240</v>
      </c>
      <c s="31" t="s">
        <v>132</v>
      </c>
      <c s="26" t="s">
        <v>62</v>
      </c>
      <c s="32" t="s">
        <v>133</v>
      </c>
      <c s="33" t="s">
        <v>81</v>
      </c>
      <c s="34">
        <v>2</v>
      </c>
      <c s="35">
        <v>0</v>
      </c>
      <c s="35">
        <f>ROUND(ROUND(H65,2)*ROUND(G65,3),2)</f>
      </c>
      <c r="O65">
        <f>(I65*21)/100</f>
      </c>
      <c t="s">
        <v>33</v>
      </c>
    </row>
    <row r="66" spans="1:5" ht="12.75">
      <c r="A66" s="36" t="s">
        <v>65</v>
      </c>
      <c r="E66" s="37" t="s">
        <v>133</v>
      </c>
    </row>
    <row r="67" spans="1:5" ht="12.75">
      <c r="A67" s="38" t="s">
        <v>66</v>
      </c>
      <c r="E67" s="39" t="s">
        <v>62</v>
      </c>
    </row>
    <row r="68" spans="1:5" ht="12.75">
      <c r="A68" t="s">
        <v>67</v>
      </c>
      <c r="E68" s="37" t="s">
        <v>62</v>
      </c>
    </row>
    <row r="69" spans="1:16" ht="12.75">
      <c r="A69" s="26" t="s">
        <v>59</v>
      </c>
      <c s="31" t="s">
        <v>243</v>
      </c>
      <c s="31" t="s">
        <v>267</v>
      </c>
      <c s="26" t="s">
        <v>62</v>
      </c>
      <c s="32" t="s">
        <v>268</v>
      </c>
      <c s="33" t="s">
        <v>81</v>
      </c>
      <c s="34">
        <v>1</v>
      </c>
      <c s="35">
        <v>0</v>
      </c>
      <c s="35">
        <f>ROUND(ROUND(H69,2)*ROUND(G69,3),2)</f>
      </c>
      <c r="O69">
        <f>(I69*21)/100</f>
      </c>
      <c t="s">
        <v>33</v>
      </c>
    </row>
    <row r="70" spans="1:5" ht="12.75">
      <c r="A70" s="36" t="s">
        <v>65</v>
      </c>
      <c r="E70" s="37" t="s">
        <v>268</v>
      </c>
    </row>
    <row r="71" spans="1:5" ht="12.75">
      <c r="A71" s="38" t="s">
        <v>66</v>
      </c>
      <c r="E71" s="39" t="s">
        <v>62</v>
      </c>
    </row>
    <row r="72" spans="1:5" ht="12.75">
      <c r="A72" t="s">
        <v>67</v>
      </c>
      <c r="E72" s="37" t="s">
        <v>62</v>
      </c>
    </row>
    <row r="73" spans="1:16" ht="12.75">
      <c r="A73" s="26" t="s">
        <v>59</v>
      </c>
      <c s="31" t="s">
        <v>246</v>
      </c>
      <c s="31" t="s">
        <v>269</v>
      </c>
      <c s="26" t="s">
        <v>62</v>
      </c>
      <c s="32" t="s">
        <v>270</v>
      </c>
      <c s="33" t="s">
        <v>81</v>
      </c>
      <c s="34">
        <v>1</v>
      </c>
      <c s="35">
        <v>0</v>
      </c>
      <c s="35">
        <f>ROUND(ROUND(H73,2)*ROUND(G73,3),2)</f>
      </c>
      <c r="O73">
        <f>(I73*21)/100</f>
      </c>
      <c t="s">
        <v>33</v>
      </c>
    </row>
    <row r="74" spans="1:5" ht="12.75">
      <c r="A74" s="36" t="s">
        <v>65</v>
      </c>
      <c r="E74" s="37" t="s">
        <v>270</v>
      </c>
    </row>
    <row r="75" spans="1:5" ht="12.75">
      <c r="A75" s="38" t="s">
        <v>66</v>
      </c>
      <c r="E75" s="39" t="s">
        <v>62</v>
      </c>
    </row>
    <row r="76" spans="1:5" ht="12.75">
      <c r="A76" t="s">
        <v>67</v>
      </c>
      <c r="E76" s="37" t="s">
        <v>62</v>
      </c>
    </row>
    <row r="77" spans="1:16" ht="12.75">
      <c r="A77" s="26" t="s">
        <v>59</v>
      </c>
      <c s="31" t="s">
        <v>60</v>
      </c>
      <c s="31" t="s">
        <v>298</v>
      </c>
      <c s="26" t="s">
        <v>62</v>
      </c>
      <c s="32" t="s">
        <v>299</v>
      </c>
      <c s="33" t="s">
        <v>295</v>
      </c>
      <c s="34">
        <v>0.45</v>
      </c>
      <c s="35">
        <v>0</v>
      </c>
      <c s="35">
        <f>ROUND(ROUND(H77,2)*ROUND(G77,3),2)</f>
      </c>
      <c r="O77">
        <f>(I77*21)/100</f>
      </c>
      <c t="s">
        <v>33</v>
      </c>
    </row>
    <row r="78" spans="1:5" ht="12.75">
      <c r="A78" s="36" t="s">
        <v>65</v>
      </c>
      <c r="E78" s="37" t="s">
        <v>299</v>
      </c>
    </row>
    <row r="79" spans="1:5" ht="12.75">
      <c r="A79" s="38" t="s">
        <v>66</v>
      </c>
      <c r="E79" s="39" t="s">
        <v>62</v>
      </c>
    </row>
    <row r="80" spans="1:5" ht="12.75">
      <c r="A80" t="s">
        <v>67</v>
      </c>
      <c r="E80" s="37" t="s">
        <v>62</v>
      </c>
    </row>
    <row r="81" spans="1:16" ht="12.75">
      <c r="A81" s="26" t="s">
        <v>59</v>
      </c>
      <c s="31" t="s">
        <v>68</v>
      </c>
      <c s="31" t="s">
        <v>300</v>
      </c>
      <c s="26" t="s">
        <v>62</v>
      </c>
      <c s="32" t="s">
        <v>301</v>
      </c>
      <c s="33" t="s">
        <v>295</v>
      </c>
      <c s="34">
        <v>0.45</v>
      </c>
      <c s="35">
        <v>0</v>
      </c>
      <c s="35">
        <f>ROUND(ROUND(H81,2)*ROUND(G81,3),2)</f>
      </c>
      <c r="O81">
        <f>(I81*21)/100</f>
      </c>
      <c t="s">
        <v>33</v>
      </c>
    </row>
    <row r="82" spans="1:5" ht="12.75">
      <c r="A82" s="36" t="s">
        <v>65</v>
      </c>
      <c r="E82" s="37" t="s">
        <v>301</v>
      </c>
    </row>
    <row r="83" spans="1:5" ht="12.75">
      <c r="A83" s="38" t="s">
        <v>66</v>
      </c>
      <c r="E83" s="39" t="s">
        <v>62</v>
      </c>
    </row>
    <row r="84" spans="1:5" ht="12.75">
      <c r="A84" t="s">
        <v>67</v>
      </c>
      <c r="E84" s="37" t="s">
        <v>62</v>
      </c>
    </row>
    <row r="85" spans="1:16" ht="12.75">
      <c r="A85" s="26" t="s">
        <v>59</v>
      </c>
      <c s="31" t="s">
        <v>72</v>
      </c>
      <c s="31" t="s">
        <v>302</v>
      </c>
      <c s="26" t="s">
        <v>62</v>
      </c>
      <c s="32" t="s">
        <v>303</v>
      </c>
      <c s="33" t="s">
        <v>81</v>
      </c>
      <c s="34">
        <v>2</v>
      </c>
      <c s="35">
        <v>0</v>
      </c>
      <c s="35">
        <f>ROUND(ROUND(H85,2)*ROUND(G85,3),2)</f>
      </c>
      <c r="O85">
        <f>(I85*21)/100</f>
      </c>
      <c t="s">
        <v>33</v>
      </c>
    </row>
    <row r="86" spans="1:5" ht="12.75">
      <c r="A86" s="36" t="s">
        <v>65</v>
      </c>
      <c r="E86" s="37" t="s">
        <v>303</v>
      </c>
    </row>
    <row r="87" spans="1:5" ht="12.75">
      <c r="A87" s="38" t="s">
        <v>66</v>
      </c>
      <c r="E87" s="39" t="s">
        <v>62</v>
      </c>
    </row>
    <row r="88" spans="1:5" ht="12.75">
      <c r="A88" t="s">
        <v>67</v>
      </c>
      <c r="E88" s="37" t="s">
        <v>62</v>
      </c>
    </row>
    <row r="89" spans="1:16" ht="12.75">
      <c r="A89" s="26" t="s">
        <v>59</v>
      </c>
      <c s="31" t="s">
        <v>75</v>
      </c>
      <c s="31" t="s">
        <v>304</v>
      </c>
      <c s="26" t="s">
        <v>62</v>
      </c>
      <c s="32" t="s">
        <v>305</v>
      </c>
      <c s="33" t="s">
        <v>81</v>
      </c>
      <c s="34">
        <v>2</v>
      </c>
      <c s="35">
        <v>0</v>
      </c>
      <c s="35">
        <f>ROUND(ROUND(H89,2)*ROUND(G89,3),2)</f>
      </c>
      <c r="O89">
        <f>(I89*21)/100</f>
      </c>
      <c t="s">
        <v>33</v>
      </c>
    </row>
    <row r="90" spans="1:5" ht="12.75">
      <c r="A90" s="36" t="s">
        <v>65</v>
      </c>
      <c r="E90" s="37" t="s">
        <v>305</v>
      </c>
    </row>
    <row r="91" spans="1:5" ht="12.75">
      <c r="A91" s="38" t="s">
        <v>66</v>
      </c>
      <c r="E91" s="39" t="s">
        <v>62</v>
      </c>
    </row>
    <row r="92" spans="1:5" ht="12.75">
      <c r="A92" t="s">
        <v>67</v>
      </c>
      <c r="E92" s="37" t="s">
        <v>62</v>
      </c>
    </row>
    <row r="93" spans="1:16" ht="12.75">
      <c r="A93" s="26" t="s">
        <v>59</v>
      </c>
      <c s="31" t="s">
        <v>78</v>
      </c>
      <c s="31" t="s">
        <v>190</v>
      </c>
      <c s="26" t="s">
        <v>62</v>
      </c>
      <c s="32" t="s">
        <v>191</v>
      </c>
      <c s="33" t="s">
        <v>81</v>
      </c>
      <c s="34">
        <v>1</v>
      </c>
      <c s="35">
        <v>0</v>
      </c>
      <c s="35">
        <f>ROUND(ROUND(H93,2)*ROUND(G93,3),2)</f>
      </c>
      <c r="O93">
        <f>(I93*21)/100</f>
      </c>
      <c t="s">
        <v>33</v>
      </c>
    </row>
    <row r="94" spans="1:5" ht="12.75">
      <c r="A94" s="36" t="s">
        <v>65</v>
      </c>
      <c r="E94" s="37" t="s">
        <v>191</v>
      </c>
    </row>
    <row r="95" spans="1:5" ht="12.75">
      <c r="A95" s="38" t="s">
        <v>66</v>
      </c>
      <c r="E95" s="39" t="s">
        <v>62</v>
      </c>
    </row>
    <row r="96" spans="1:5" ht="12.75">
      <c r="A96" t="s">
        <v>67</v>
      </c>
      <c r="E96" s="37" t="s">
        <v>62</v>
      </c>
    </row>
    <row r="97" spans="1:16" ht="12.75">
      <c r="A97" s="26" t="s">
        <v>59</v>
      </c>
      <c s="31" t="s">
        <v>82</v>
      </c>
      <c s="31" t="s">
        <v>306</v>
      </c>
      <c s="26" t="s">
        <v>62</v>
      </c>
      <c s="32" t="s">
        <v>307</v>
      </c>
      <c s="33" t="s">
        <v>81</v>
      </c>
      <c s="34">
        <v>1</v>
      </c>
      <c s="35">
        <v>0</v>
      </c>
      <c s="35">
        <f>ROUND(ROUND(H97,2)*ROUND(G97,3),2)</f>
      </c>
      <c r="O97">
        <f>(I97*21)/100</f>
      </c>
      <c t="s">
        <v>33</v>
      </c>
    </row>
    <row r="98" spans="1:5" ht="12.75">
      <c r="A98" s="36" t="s">
        <v>65</v>
      </c>
      <c r="E98" s="37" t="s">
        <v>307</v>
      </c>
    </row>
    <row r="99" spans="1:5" ht="12.75">
      <c r="A99" s="38" t="s">
        <v>66</v>
      </c>
      <c r="E99" s="39" t="s">
        <v>62</v>
      </c>
    </row>
    <row r="100" spans="1:5" ht="12.75">
      <c r="A100" t="s">
        <v>67</v>
      </c>
      <c r="E100" s="37" t="s">
        <v>62</v>
      </c>
    </row>
    <row r="101" spans="1:16" ht="25.5">
      <c r="A101" s="26" t="s">
        <v>59</v>
      </c>
      <c s="31" t="s">
        <v>85</v>
      </c>
      <c s="31" t="s">
        <v>308</v>
      </c>
      <c s="26" t="s">
        <v>62</v>
      </c>
      <c s="32" t="s">
        <v>309</v>
      </c>
      <c s="33" t="s">
        <v>81</v>
      </c>
      <c s="34">
        <v>4</v>
      </c>
      <c s="35">
        <v>0</v>
      </c>
      <c s="35">
        <f>ROUND(ROUND(H101,2)*ROUND(G101,3),2)</f>
      </c>
      <c r="O101">
        <f>(I101*21)/100</f>
      </c>
      <c t="s">
        <v>33</v>
      </c>
    </row>
    <row r="102" spans="1:5" ht="25.5">
      <c r="A102" s="36" t="s">
        <v>65</v>
      </c>
      <c r="E102" s="37" t="s">
        <v>309</v>
      </c>
    </row>
    <row r="103" spans="1:5" ht="12.75">
      <c r="A103" s="38" t="s">
        <v>66</v>
      </c>
      <c r="E103" s="39" t="s">
        <v>62</v>
      </c>
    </row>
    <row r="104" spans="1:5" ht="12.75">
      <c r="A104" t="s">
        <v>67</v>
      </c>
      <c r="E104" s="37" t="s">
        <v>62</v>
      </c>
    </row>
    <row r="105" spans="1:16" ht="12.75">
      <c r="A105" s="26" t="s">
        <v>59</v>
      </c>
      <c s="31" t="s">
        <v>88</v>
      </c>
      <c s="31" t="s">
        <v>193</v>
      </c>
      <c s="26" t="s">
        <v>62</v>
      </c>
      <c s="32" t="s">
        <v>194</v>
      </c>
      <c s="33" t="s">
        <v>81</v>
      </c>
      <c s="34">
        <v>2</v>
      </c>
      <c s="35">
        <v>0</v>
      </c>
      <c s="35">
        <f>ROUND(ROUND(H105,2)*ROUND(G105,3),2)</f>
      </c>
      <c r="O105">
        <f>(I105*21)/100</f>
      </c>
      <c t="s">
        <v>33</v>
      </c>
    </row>
    <row r="106" spans="1:5" ht="12.75">
      <c r="A106" s="36" t="s">
        <v>65</v>
      </c>
      <c r="E106" s="37" t="s">
        <v>194</v>
      </c>
    </row>
    <row r="107" spans="1:5" ht="12.75">
      <c r="A107" s="38" t="s">
        <v>66</v>
      </c>
      <c r="E107" s="39" t="s">
        <v>62</v>
      </c>
    </row>
    <row r="108" spans="1:5" ht="12.75">
      <c r="A108" t="s">
        <v>67</v>
      </c>
      <c r="E108" s="37" t="s">
        <v>62</v>
      </c>
    </row>
    <row r="109" spans="1:16" ht="25.5">
      <c r="A109" s="26" t="s">
        <v>59</v>
      </c>
      <c s="31" t="s">
        <v>91</v>
      </c>
      <c s="31" t="s">
        <v>310</v>
      </c>
      <c s="26" t="s">
        <v>62</v>
      </c>
      <c s="32" t="s">
        <v>311</v>
      </c>
      <c s="33" t="s">
        <v>81</v>
      </c>
      <c s="34">
        <v>4</v>
      </c>
      <c s="35">
        <v>0</v>
      </c>
      <c s="35">
        <f>ROUND(ROUND(H109,2)*ROUND(G109,3),2)</f>
      </c>
      <c r="O109">
        <f>(I109*21)/100</f>
      </c>
      <c t="s">
        <v>33</v>
      </c>
    </row>
    <row r="110" spans="1:5" ht="25.5">
      <c r="A110" s="36" t="s">
        <v>65</v>
      </c>
      <c r="E110" s="37" t="s">
        <v>311</v>
      </c>
    </row>
    <row r="111" spans="1:5" ht="12.75">
      <c r="A111" s="38" t="s">
        <v>66</v>
      </c>
      <c r="E111" s="39" t="s">
        <v>62</v>
      </c>
    </row>
    <row r="112" spans="1:5" ht="12.75">
      <c r="A112" t="s">
        <v>67</v>
      </c>
      <c r="E112" s="37" t="s">
        <v>62</v>
      </c>
    </row>
    <row r="113" spans="1:16" ht="12.75">
      <c r="A113" s="26" t="s">
        <v>59</v>
      </c>
      <c s="31" t="s">
        <v>94</v>
      </c>
      <c s="31" t="s">
        <v>312</v>
      </c>
      <c s="26" t="s">
        <v>62</v>
      </c>
      <c s="32" t="s">
        <v>313</v>
      </c>
      <c s="33" t="s">
        <v>81</v>
      </c>
      <c s="34">
        <v>4</v>
      </c>
      <c s="35">
        <v>0</v>
      </c>
      <c s="35">
        <f>ROUND(ROUND(H113,2)*ROUND(G113,3),2)</f>
      </c>
      <c r="O113">
        <f>(I113*21)/100</f>
      </c>
      <c t="s">
        <v>33</v>
      </c>
    </row>
    <row r="114" spans="1:5" ht="12.75">
      <c r="A114" s="36" t="s">
        <v>65</v>
      </c>
      <c r="E114" s="37" t="s">
        <v>313</v>
      </c>
    </row>
    <row r="115" spans="1:5" ht="12.75">
      <c r="A115" s="38" t="s">
        <v>66</v>
      </c>
      <c r="E115" s="39" t="s">
        <v>62</v>
      </c>
    </row>
    <row r="116" spans="1:5" ht="12.75">
      <c r="A116" t="s">
        <v>67</v>
      </c>
      <c r="E116" s="37" t="s">
        <v>62</v>
      </c>
    </row>
    <row r="117" spans="1:16" ht="12.75">
      <c r="A117" s="26" t="s">
        <v>59</v>
      </c>
      <c s="31" t="s">
        <v>97</v>
      </c>
      <c s="31" t="s">
        <v>314</v>
      </c>
      <c s="26" t="s">
        <v>62</v>
      </c>
      <c s="32" t="s">
        <v>315</v>
      </c>
      <c s="33" t="s">
        <v>81</v>
      </c>
      <c s="34">
        <v>1</v>
      </c>
      <c s="35">
        <v>0</v>
      </c>
      <c s="35">
        <f>ROUND(ROUND(H117,2)*ROUND(G117,3),2)</f>
      </c>
      <c r="O117">
        <f>(I117*21)/100</f>
      </c>
      <c t="s">
        <v>33</v>
      </c>
    </row>
    <row r="118" spans="1:5" ht="12.75">
      <c r="A118" s="36" t="s">
        <v>65</v>
      </c>
      <c r="E118" s="37" t="s">
        <v>315</v>
      </c>
    </row>
    <row r="119" spans="1:5" ht="12.75">
      <c r="A119" s="38" t="s">
        <v>66</v>
      </c>
      <c r="E119" s="39" t="s">
        <v>62</v>
      </c>
    </row>
    <row r="120" spans="1:5" ht="12.75">
      <c r="A120" t="s">
        <v>67</v>
      </c>
      <c r="E120" s="37" t="s">
        <v>62</v>
      </c>
    </row>
    <row r="121" spans="1:16" ht="12.75">
      <c r="A121" s="26" t="s">
        <v>59</v>
      </c>
      <c s="31" t="s">
        <v>100</v>
      </c>
      <c s="31" t="s">
        <v>316</v>
      </c>
      <c s="26" t="s">
        <v>62</v>
      </c>
      <c s="32" t="s">
        <v>317</v>
      </c>
      <c s="33" t="s">
        <v>81</v>
      </c>
      <c s="34">
        <v>1</v>
      </c>
      <c s="35">
        <v>0</v>
      </c>
      <c s="35">
        <f>ROUND(ROUND(H121,2)*ROUND(G121,3),2)</f>
      </c>
      <c r="O121">
        <f>(I121*21)/100</f>
      </c>
      <c t="s">
        <v>33</v>
      </c>
    </row>
    <row r="122" spans="1:5" ht="12.75">
      <c r="A122" s="36" t="s">
        <v>65</v>
      </c>
      <c r="E122" s="37" t="s">
        <v>317</v>
      </c>
    </row>
    <row r="123" spans="1:5" ht="12.75">
      <c r="A123" s="38" t="s">
        <v>66</v>
      </c>
      <c r="E123" s="39" t="s">
        <v>62</v>
      </c>
    </row>
    <row r="124" spans="1:5" ht="12.75">
      <c r="A124" t="s">
        <v>67</v>
      </c>
      <c r="E124" s="37" t="s">
        <v>62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0+O11+O20+O25+O34+O55+O68+O73+O86+O95+O100+O109+O118+O123+O128+O153+O162+O171</f>
      </c>
      <c t="s">
        <v>32</v>
      </c>
    </row>
    <row r="3" spans="1:16" ht="15" customHeight="1">
      <c r="A3" t="s">
        <v>12</v>
      </c>
      <c s="12" t="s">
        <v>14</v>
      </c>
      <c s="13" t="s">
        <v>15</v>
      </c>
      <c s="1"/>
      <c s="14" t="s">
        <v>16</v>
      </c>
      <c s="1"/>
      <c s="9"/>
      <c s="8" t="s">
        <v>4041</v>
      </c>
      <c s="43">
        <f>0+I11+I20+I25+I34+I55+I68+I73+I86+I95+I100+I109+I118+I123+I128+I153+I162+I171</f>
      </c>
      <c r="O3" t="s">
        <v>29</v>
      </c>
      <c t="s">
        <v>33</v>
      </c>
    </row>
    <row r="4" spans="1:16" ht="15" customHeight="1">
      <c r="A4" t="s">
        <v>17</v>
      </c>
      <c s="12" t="s">
        <v>18</v>
      </c>
      <c s="13" t="s">
        <v>1315</v>
      </c>
      <c s="1"/>
      <c s="14" t="s">
        <v>1316</v>
      </c>
      <c s="1"/>
      <c s="1"/>
      <c s="11"/>
      <c s="11"/>
      <c r="O4" t="s">
        <v>30</v>
      </c>
      <c t="s">
        <v>33</v>
      </c>
    </row>
    <row r="5" spans="1:16" ht="12.75" customHeight="1">
      <c r="A5" t="s">
        <v>21</v>
      </c>
      <c s="12" t="s">
        <v>18</v>
      </c>
      <c s="13" t="s">
        <v>3320</v>
      </c>
      <c s="1"/>
      <c s="14" t="s">
        <v>3321</v>
      </c>
      <c s="1"/>
      <c s="1"/>
      <c s="1"/>
      <c s="1"/>
      <c r="O5" t="s">
        <v>31</v>
      </c>
      <c t="s">
        <v>33</v>
      </c>
    </row>
    <row r="6" spans="1:9" ht="12.75" customHeight="1">
      <c r="A6" t="s">
        <v>24</v>
      </c>
      <c s="12" t="s">
        <v>18</v>
      </c>
      <c s="13" t="s">
        <v>3466</v>
      </c>
      <c s="1"/>
      <c s="14" t="s">
        <v>3467</v>
      </c>
      <c s="1"/>
      <c s="1"/>
      <c s="1"/>
      <c s="1"/>
    </row>
    <row r="7" spans="1:9" ht="12.75" customHeight="1">
      <c r="A7" t="s">
        <v>27</v>
      </c>
      <c s="16" t="s">
        <v>28</v>
      </c>
      <c s="17" t="s">
        <v>4041</v>
      </c>
      <c s="6"/>
      <c s="18" t="s">
        <v>4042</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4044</v>
      </c>
      <c s="27"/>
      <c s="29" t="s">
        <v>4045</v>
      </c>
      <c s="27"/>
      <c s="27"/>
      <c s="27"/>
      <c s="30">
        <f>0+Q11</f>
      </c>
      <c r="O11">
        <f>0+R11</f>
      </c>
      <c r="Q11">
        <f>0+I12+I16</f>
      </c>
      <c>
        <f>0+O12+O16</f>
      </c>
    </row>
    <row r="12" spans="1:16" ht="12.75">
      <c r="A12" s="26" t="s">
        <v>59</v>
      </c>
      <c s="31" t="s">
        <v>39</v>
      </c>
      <c s="31" t="s">
        <v>4046</v>
      </c>
      <c s="26" t="s">
        <v>62</v>
      </c>
      <c s="32" t="s">
        <v>4047</v>
      </c>
      <c s="33" t="s">
        <v>225</v>
      </c>
      <c s="34">
        <v>15</v>
      </c>
      <c s="35">
        <v>0</v>
      </c>
      <c s="35">
        <f>ROUND(ROUND(H12,2)*ROUND(G12,3),2)</f>
      </c>
      <c r="O12">
        <f>(I12*21)/100</f>
      </c>
      <c t="s">
        <v>33</v>
      </c>
    </row>
    <row r="13" spans="1:5" ht="12.75">
      <c r="A13" s="36" t="s">
        <v>65</v>
      </c>
      <c r="E13" s="37" t="s">
        <v>62</v>
      </c>
    </row>
    <row r="14" spans="1:5" ht="12.75">
      <c r="A14" s="38" t="s">
        <v>66</v>
      </c>
      <c r="E14" s="39" t="s">
        <v>4048</v>
      </c>
    </row>
    <row r="15" spans="1:5" ht="63.75">
      <c r="A15" t="s">
        <v>67</v>
      </c>
      <c r="E15" s="37" t="s">
        <v>4049</v>
      </c>
    </row>
    <row r="16" spans="1:16" ht="12.75">
      <c r="A16" s="26" t="s">
        <v>59</v>
      </c>
      <c s="31" t="s">
        <v>33</v>
      </c>
      <c s="31" t="s">
        <v>4050</v>
      </c>
      <c s="26" t="s">
        <v>62</v>
      </c>
      <c s="32" t="s">
        <v>4051</v>
      </c>
      <c s="33" t="s">
        <v>216</v>
      </c>
      <c s="34">
        <v>0.2</v>
      </c>
      <c s="35">
        <v>0</v>
      </c>
      <c s="35">
        <f>ROUND(ROUND(H16,2)*ROUND(G16,3),2)</f>
      </c>
      <c r="O16">
        <f>(I16*21)/100</f>
      </c>
      <c t="s">
        <v>33</v>
      </c>
    </row>
    <row r="17" spans="1:5" ht="12.75">
      <c r="A17" s="36" t="s">
        <v>65</v>
      </c>
      <c r="E17" s="37" t="s">
        <v>62</v>
      </c>
    </row>
    <row r="18" spans="1:5" ht="12.75">
      <c r="A18" s="38" t="s">
        <v>66</v>
      </c>
      <c r="E18" s="39" t="s">
        <v>4048</v>
      </c>
    </row>
    <row r="19" spans="1:5" ht="63.75">
      <c r="A19" t="s">
        <v>67</v>
      </c>
      <c r="E19" s="37" t="s">
        <v>4049</v>
      </c>
    </row>
    <row r="20" spans="1:18" ht="12.75" customHeight="1">
      <c r="A20" s="6" t="s">
        <v>56</v>
      </c>
      <c s="6"/>
      <c s="41" t="s">
        <v>3472</v>
      </c>
      <c s="6"/>
      <c s="29" t="s">
        <v>3473</v>
      </c>
      <c s="6"/>
      <c s="6"/>
      <c s="6"/>
      <c s="42">
        <f>0+Q20</f>
      </c>
      <c r="O20">
        <f>0+R20</f>
      </c>
      <c r="Q20">
        <f>0+I21</f>
      </c>
      <c>
        <f>0+O21</f>
      </c>
    </row>
    <row r="21" spans="1:16" ht="12.75">
      <c r="A21" s="26" t="s">
        <v>59</v>
      </c>
      <c s="31" t="s">
        <v>32</v>
      </c>
      <c s="31" t="s">
        <v>3474</v>
      </c>
      <c s="26" t="s">
        <v>62</v>
      </c>
      <c s="32" t="s">
        <v>3475</v>
      </c>
      <c s="33" t="s">
        <v>216</v>
      </c>
      <c s="34">
        <v>406</v>
      </c>
      <c s="35">
        <v>0</v>
      </c>
      <c s="35">
        <f>ROUND(ROUND(H21,2)*ROUND(G21,3),2)</f>
      </c>
      <c r="O21">
        <f>(I21*21)/100</f>
      </c>
      <c t="s">
        <v>33</v>
      </c>
    </row>
    <row r="22" spans="1:5" ht="12.75">
      <c r="A22" s="36" t="s">
        <v>65</v>
      </c>
      <c r="E22" s="37" t="s">
        <v>62</v>
      </c>
    </row>
    <row r="23" spans="1:5" ht="12.75">
      <c r="A23" s="38" t="s">
        <v>66</v>
      </c>
      <c r="E23" s="39" t="s">
        <v>4052</v>
      </c>
    </row>
    <row r="24" spans="1:5" ht="216.75">
      <c r="A24" t="s">
        <v>67</v>
      </c>
      <c r="E24" s="37" t="s">
        <v>3477</v>
      </c>
    </row>
    <row r="25" spans="1:18" ht="12.75" customHeight="1">
      <c r="A25" s="6" t="s">
        <v>56</v>
      </c>
      <c s="6"/>
      <c s="41" t="s">
        <v>3483</v>
      </c>
      <c s="6"/>
      <c s="29" t="s">
        <v>3484</v>
      </c>
      <c s="6"/>
      <c s="6"/>
      <c s="6"/>
      <c s="42">
        <f>0+Q25</f>
      </c>
      <c r="O25">
        <f>0+R25</f>
      </c>
      <c r="Q25">
        <f>0+I26+I30</f>
      </c>
      <c>
        <f>0+O26+O30</f>
      </c>
    </row>
    <row r="26" spans="1:16" ht="12.75">
      <c r="A26" s="26" t="s">
        <v>59</v>
      </c>
      <c s="31" t="s">
        <v>52</v>
      </c>
      <c s="31" t="s">
        <v>219</v>
      </c>
      <c s="26" t="s">
        <v>62</v>
      </c>
      <c s="32" t="s">
        <v>220</v>
      </c>
      <c s="33" t="s">
        <v>216</v>
      </c>
      <c s="34">
        <v>125</v>
      </c>
      <c s="35">
        <v>0</v>
      </c>
      <c s="35">
        <f>ROUND(ROUND(H26,2)*ROUND(G26,3),2)</f>
      </c>
      <c r="O26">
        <f>(I26*21)/100</f>
      </c>
      <c t="s">
        <v>33</v>
      </c>
    </row>
    <row r="27" spans="1:5" ht="12.75">
      <c r="A27" s="36" t="s">
        <v>65</v>
      </c>
      <c r="E27" s="37" t="s">
        <v>62</v>
      </c>
    </row>
    <row r="28" spans="1:5" ht="12.75">
      <c r="A28" s="38" t="s">
        <v>66</v>
      </c>
      <c r="E28" s="39" t="s">
        <v>4052</v>
      </c>
    </row>
    <row r="29" spans="1:5" ht="153">
      <c r="A29" t="s">
        <v>67</v>
      </c>
      <c r="E29" s="37" t="s">
        <v>3485</v>
      </c>
    </row>
    <row r="30" spans="1:16" ht="12.75">
      <c r="A30" s="26" t="s">
        <v>59</v>
      </c>
      <c s="31" t="s">
        <v>231</v>
      </c>
      <c s="31" t="s">
        <v>4053</v>
      </c>
      <c s="26" t="s">
        <v>62</v>
      </c>
      <c s="32" t="s">
        <v>4054</v>
      </c>
      <c s="33" t="s">
        <v>216</v>
      </c>
      <c s="34">
        <v>278.2</v>
      </c>
      <c s="35">
        <v>0</v>
      </c>
      <c s="35">
        <f>ROUND(ROUND(H30,2)*ROUND(G30,3),2)</f>
      </c>
      <c r="O30">
        <f>(I30*21)/100</f>
      </c>
      <c t="s">
        <v>33</v>
      </c>
    </row>
    <row r="31" spans="1:5" ht="12.75">
      <c r="A31" s="36" t="s">
        <v>65</v>
      </c>
      <c r="E31" s="37" t="s">
        <v>62</v>
      </c>
    </row>
    <row r="32" spans="1:5" ht="12.75">
      <c r="A32" s="38" t="s">
        <v>66</v>
      </c>
      <c r="E32" s="39" t="s">
        <v>4052</v>
      </c>
    </row>
    <row r="33" spans="1:5" ht="153">
      <c r="A33" t="s">
        <v>67</v>
      </c>
      <c r="E33" s="37" t="s">
        <v>4055</v>
      </c>
    </row>
    <row r="34" spans="1:18" ht="12.75" customHeight="1">
      <c r="A34" s="6" t="s">
        <v>56</v>
      </c>
      <c s="6"/>
      <c s="41" t="s">
        <v>4056</v>
      </c>
      <c s="6"/>
      <c s="29" t="s">
        <v>4057</v>
      </c>
      <c s="6"/>
      <c s="6"/>
      <c s="6"/>
      <c s="42">
        <f>0+Q34</f>
      </c>
      <c r="O34">
        <f>0+R34</f>
      </c>
      <c r="Q34">
        <f>0+I35+I39+I43+I47+I51</f>
      </c>
      <c>
        <f>0+O35+O39+O43+O47+O51</f>
      </c>
    </row>
    <row r="35" spans="1:16" ht="12.75">
      <c r="A35" s="26" t="s">
        <v>59</v>
      </c>
      <c s="31" t="s">
        <v>234</v>
      </c>
      <c s="31" t="s">
        <v>4058</v>
      </c>
      <c s="26" t="s">
        <v>62</v>
      </c>
      <c s="32" t="s">
        <v>4059</v>
      </c>
      <c s="33" t="s">
        <v>216</v>
      </c>
      <c s="34">
        <v>4.4</v>
      </c>
      <c s="35">
        <v>0</v>
      </c>
      <c s="35">
        <f>ROUND(ROUND(H35,2)*ROUND(G35,3),2)</f>
      </c>
      <c r="O35">
        <f>(I35*21)/100</f>
      </c>
      <c t="s">
        <v>33</v>
      </c>
    </row>
    <row r="36" spans="1:5" ht="12.75">
      <c r="A36" s="36" t="s">
        <v>65</v>
      </c>
      <c r="E36" s="37" t="s">
        <v>62</v>
      </c>
    </row>
    <row r="37" spans="1:5" ht="12.75">
      <c r="A37" s="38" t="s">
        <v>66</v>
      </c>
      <c r="E37" s="39" t="s">
        <v>4052</v>
      </c>
    </row>
    <row r="38" spans="1:5" ht="25.5">
      <c r="A38" t="s">
        <v>67</v>
      </c>
      <c r="E38" s="37" t="s">
        <v>4060</v>
      </c>
    </row>
    <row r="39" spans="1:16" ht="12.75">
      <c r="A39" s="26" t="s">
        <v>59</v>
      </c>
      <c s="31" t="s">
        <v>237</v>
      </c>
      <c s="31" t="s">
        <v>4061</v>
      </c>
      <c s="26" t="s">
        <v>62</v>
      </c>
      <c s="32" t="s">
        <v>4062</v>
      </c>
      <c s="33" t="s">
        <v>216</v>
      </c>
      <c s="34">
        <v>46.1</v>
      </c>
      <c s="35">
        <v>0</v>
      </c>
      <c s="35">
        <f>ROUND(ROUND(H39,2)*ROUND(G39,3),2)</f>
      </c>
      <c r="O39">
        <f>(I39*21)/100</f>
      </c>
      <c t="s">
        <v>33</v>
      </c>
    </row>
    <row r="40" spans="1:5" ht="12.75">
      <c r="A40" s="36" t="s">
        <v>65</v>
      </c>
      <c r="E40" s="37" t="s">
        <v>62</v>
      </c>
    </row>
    <row r="41" spans="1:5" ht="12.75">
      <c r="A41" s="38" t="s">
        <v>66</v>
      </c>
      <c r="E41" s="39" t="s">
        <v>4052</v>
      </c>
    </row>
    <row r="42" spans="1:5" ht="25.5">
      <c r="A42" t="s">
        <v>67</v>
      </c>
      <c r="E42" s="37" t="s">
        <v>4063</v>
      </c>
    </row>
    <row r="43" spans="1:16" ht="12.75">
      <c r="A43" s="26" t="s">
        <v>59</v>
      </c>
      <c s="31" t="s">
        <v>240</v>
      </c>
      <c s="31" t="s">
        <v>1709</v>
      </c>
      <c s="26" t="s">
        <v>62</v>
      </c>
      <c s="32" t="s">
        <v>1710</v>
      </c>
      <c s="33" t="s">
        <v>225</v>
      </c>
      <c s="34">
        <v>505</v>
      </c>
      <c s="35">
        <v>0</v>
      </c>
      <c s="35">
        <f>ROUND(ROUND(H43,2)*ROUND(G43,3),2)</f>
      </c>
      <c r="O43">
        <f>(I43*21)/100</f>
      </c>
      <c t="s">
        <v>33</v>
      </c>
    </row>
    <row r="44" spans="1:5" ht="12.75">
      <c r="A44" s="36" t="s">
        <v>65</v>
      </c>
      <c r="E44" s="37" t="s">
        <v>62</v>
      </c>
    </row>
    <row r="45" spans="1:5" ht="12.75">
      <c r="A45" s="38" t="s">
        <v>66</v>
      </c>
      <c r="E45" s="39" t="s">
        <v>4052</v>
      </c>
    </row>
    <row r="46" spans="1:5" ht="25.5">
      <c r="A46" t="s">
        <v>67</v>
      </c>
      <c r="E46" s="37" t="s">
        <v>1711</v>
      </c>
    </row>
    <row r="47" spans="1:16" ht="12.75">
      <c r="A47" s="26" t="s">
        <v>59</v>
      </c>
      <c s="31" t="s">
        <v>243</v>
      </c>
      <c s="31" t="s">
        <v>1712</v>
      </c>
      <c s="26" t="s">
        <v>62</v>
      </c>
      <c s="32" t="s">
        <v>1713</v>
      </c>
      <c s="33" t="s">
        <v>225</v>
      </c>
      <c s="34">
        <v>75</v>
      </c>
      <c s="35">
        <v>0</v>
      </c>
      <c s="35">
        <f>ROUND(ROUND(H47,2)*ROUND(G47,3),2)</f>
      </c>
      <c r="O47">
        <f>(I47*21)/100</f>
      </c>
      <c t="s">
        <v>33</v>
      </c>
    </row>
    <row r="48" spans="1:5" ht="12.75">
      <c r="A48" s="36" t="s">
        <v>65</v>
      </c>
      <c r="E48" s="37" t="s">
        <v>62</v>
      </c>
    </row>
    <row r="49" spans="1:5" ht="12.75">
      <c r="A49" s="38" t="s">
        <v>66</v>
      </c>
      <c r="E49" s="39" t="s">
        <v>4052</v>
      </c>
    </row>
    <row r="50" spans="1:5" ht="38.25">
      <c r="A50" t="s">
        <v>67</v>
      </c>
      <c r="E50" s="37" t="s">
        <v>4064</v>
      </c>
    </row>
    <row r="51" spans="1:16" ht="12.75">
      <c r="A51" s="26" t="s">
        <v>59</v>
      </c>
      <c s="31" t="s">
        <v>246</v>
      </c>
      <c s="31" t="s">
        <v>1715</v>
      </c>
      <c s="26" t="s">
        <v>62</v>
      </c>
      <c s="32" t="s">
        <v>1716</v>
      </c>
      <c s="33" t="s">
        <v>216</v>
      </c>
      <c s="34">
        <v>20</v>
      </c>
      <c s="35">
        <v>0</v>
      </c>
      <c s="35">
        <f>ROUND(ROUND(H51,2)*ROUND(G51,3),2)</f>
      </c>
      <c r="O51">
        <f>(I51*21)/100</f>
      </c>
      <c t="s">
        <v>33</v>
      </c>
    </row>
    <row r="52" spans="1:5" ht="12.75">
      <c r="A52" s="36" t="s">
        <v>65</v>
      </c>
      <c r="E52" s="37" t="s">
        <v>62</v>
      </c>
    </row>
    <row r="53" spans="1:5" ht="12.75">
      <c r="A53" s="38" t="s">
        <v>66</v>
      </c>
      <c r="E53" s="39" t="s">
        <v>4052</v>
      </c>
    </row>
    <row r="54" spans="1:5" ht="38.25">
      <c r="A54" t="s">
        <v>67</v>
      </c>
      <c r="E54" s="37" t="s">
        <v>1718</v>
      </c>
    </row>
    <row r="55" spans="1:18" ht="12.75" customHeight="1">
      <c r="A55" s="6" t="s">
        <v>56</v>
      </c>
      <c s="6"/>
      <c s="41" t="s">
        <v>78</v>
      </c>
      <c s="6"/>
      <c s="29" t="s">
        <v>3182</v>
      </c>
      <c s="6"/>
      <c s="6"/>
      <c s="6"/>
      <c s="42">
        <f>0+Q55</f>
      </c>
      <c r="O55">
        <f>0+R55</f>
      </c>
      <c r="Q55">
        <f>0+I56+I60+I64</f>
      </c>
      <c>
        <f>0+O56+O60+O64</f>
      </c>
    </row>
    <row r="56" spans="1:16" ht="12.75">
      <c r="A56" s="26" t="s">
        <v>59</v>
      </c>
      <c s="31" t="s">
        <v>60</v>
      </c>
      <c s="31" t="s">
        <v>4065</v>
      </c>
      <c s="26" t="s">
        <v>62</v>
      </c>
      <c s="32" t="s">
        <v>4066</v>
      </c>
      <c s="33" t="s">
        <v>225</v>
      </c>
      <c s="34">
        <v>0.3</v>
      </c>
      <c s="35">
        <v>0</v>
      </c>
      <c s="35">
        <f>ROUND(ROUND(H56,2)*ROUND(G56,3),2)</f>
      </c>
      <c r="O56">
        <f>(I56*21)/100</f>
      </c>
      <c t="s">
        <v>33</v>
      </c>
    </row>
    <row r="57" spans="1:5" ht="12.75">
      <c r="A57" s="36" t="s">
        <v>65</v>
      </c>
      <c r="E57" s="37" t="s">
        <v>62</v>
      </c>
    </row>
    <row r="58" spans="1:5" ht="12.75">
      <c r="A58" s="38" t="s">
        <v>66</v>
      </c>
      <c r="E58" s="39" t="s">
        <v>4052</v>
      </c>
    </row>
    <row r="59" spans="1:5" ht="12.75">
      <c r="A59" t="s">
        <v>67</v>
      </c>
      <c r="E59" s="37" t="s">
        <v>1583</v>
      </c>
    </row>
    <row r="60" spans="1:16" ht="12.75">
      <c r="A60" s="26" t="s">
        <v>59</v>
      </c>
      <c s="31" t="s">
        <v>68</v>
      </c>
      <c s="31" t="s">
        <v>4067</v>
      </c>
      <c s="26" t="s">
        <v>62</v>
      </c>
      <c s="32" t="s">
        <v>4068</v>
      </c>
      <c s="33" t="s">
        <v>225</v>
      </c>
      <c s="34">
        <v>0.3</v>
      </c>
      <c s="35">
        <v>0</v>
      </c>
      <c s="35">
        <f>ROUND(ROUND(H60,2)*ROUND(G60,3),2)</f>
      </c>
      <c r="O60">
        <f>(I60*21)/100</f>
      </c>
      <c t="s">
        <v>33</v>
      </c>
    </row>
    <row r="61" spans="1:5" ht="12.75">
      <c r="A61" s="36" t="s">
        <v>65</v>
      </c>
      <c r="E61" s="37" t="s">
        <v>62</v>
      </c>
    </row>
    <row r="62" spans="1:5" ht="12.75">
      <c r="A62" s="38" t="s">
        <v>66</v>
      </c>
      <c r="E62" s="39" t="s">
        <v>4052</v>
      </c>
    </row>
    <row r="63" spans="1:5" ht="12.75">
      <c r="A63" t="s">
        <v>67</v>
      </c>
      <c r="E63" s="37" t="s">
        <v>1583</v>
      </c>
    </row>
    <row r="64" spans="1:16" ht="12.75">
      <c r="A64" s="26" t="s">
        <v>59</v>
      </c>
      <c s="31" t="s">
        <v>72</v>
      </c>
      <c s="31" t="s">
        <v>4069</v>
      </c>
      <c s="26" t="s">
        <v>62</v>
      </c>
      <c s="32" t="s">
        <v>4070</v>
      </c>
      <c s="33" t="s">
        <v>225</v>
      </c>
      <c s="34">
        <v>0.3</v>
      </c>
      <c s="35">
        <v>0</v>
      </c>
      <c s="35">
        <f>ROUND(ROUND(H64,2)*ROUND(G64,3),2)</f>
      </c>
      <c r="O64">
        <f>(I64*21)/100</f>
      </c>
      <c t="s">
        <v>33</v>
      </c>
    </row>
    <row r="65" spans="1:5" ht="12.75">
      <c r="A65" s="36" t="s">
        <v>65</v>
      </c>
      <c r="E65" s="37" t="s">
        <v>62</v>
      </c>
    </row>
    <row r="66" spans="1:5" ht="12.75">
      <c r="A66" s="38" t="s">
        <v>66</v>
      </c>
      <c r="E66" s="39" t="s">
        <v>4052</v>
      </c>
    </row>
    <row r="67" spans="1:5" ht="12.75">
      <c r="A67" t="s">
        <v>67</v>
      </c>
      <c r="E67" s="37" t="s">
        <v>1583</v>
      </c>
    </row>
    <row r="68" spans="1:18" ht="12.75" customHeight="1">
      <c r="A68" s="6" t="s">
        <v>56</v>
      </c>
      <c s="6"/>
      <c s="41" t="s">
        <v>103</v>
      </c>
      <c s="6"/>
      <c s="29" t="s">
        <v>3497</v>
      </c>
      <c s="6"/>
      <c s="6"/>
      <c s="6"/>
      <c s="42">
        <f>0+Q68</f>
      </c>
      <c r="O68">
        <f>0+R68</f>
      </c>
      <c r="Q68">
        <f>0+I69</f>
      </c>
      <c>
        <f>0+O69</f>
      </c>
    </row>
    <row r="69" spans="1:16" ht="12.75">
      <c r="A69" s="26" t="s">
        <v>59</v>
      </c>
      <c s="31" t="s">
        <v>75</v>
      </c>
      <c s="31" t="s">
        <v>4071</v>
      </c>
      <c s="26" t="s">
        <v>62</v>
      </c>
      <c s="32" t="s">
        <v>4072</v>
      </c>
      <c s="33" t="s">
        <v>81</v>
      </c>
      <c s="34">
        <v>3</v>
      </c>
      <c s="35">
        <v>0</v>
      </c>
      <c s="35">
        <f>ROUND(ROUND(H69,2)*ROUND(G69,3),2)</f>
      </c>
      <c r="O69">
        <f>(I69*21)/100</f>
      </c>
      <c t="s">
        <v>33</v>
      </c>
    </row>
    <row r="70" spans="1:5" ht="12.75">
      <c r="A70" s="36" t="s">
        <v>65</v>
      </c>
      <c r="E70" s="37" t="s">
        <v>62</v>
      </c>
    </row>
    <row r="71" spans="1:5" ht="12.75">
      <c r="A71" s="38" t="s">
        <v>66</v>
      </c>
      <c r="E71" s="39" t="s">
        <v>4073</v>
      </c>
    </row>
    <row r="72" spans="1:5" ht="25.5">
      <c r="A72" t="s">
        <v>67</v>
      </c>
      <c r="E72" s="37" t="s">
        <v>4074</v>
      </c>
    </row>
    <row r="73" spans="1:18" ht="12.75" customHeight="1">
      <c r="A73" s="6" t="s">
        <v>56</v>
      </c>
      <c s="6"/>
      <c s="41" t="s">
        <v>152</v>
      </c>
      <c s="6"/>
      <c s="29" t="s">
        <v>4002</v>
      </c>
      <c s="6"/>
      <c s="6"/>
      <c s="6"/>
      <c s="42">
        <f>0+Q73</f>
      </c>
      <c r="O73">
        <f>0+R73</f>
      </c>
      <c r="Q73">
        <f>0+I74+I78+I82</f>
      </c>
      <c>
        <f>0+O74+O78+O82</f>
      </c>
    </row>
    <row r="74" spans="1:16" ht="12.75">
      <c r="A74" s="26" t="s">
        <v>59</v>
      </c>
      <c s="31" t="s">
        <v>78</v>
      </c>
      <c s="31" t="s">
        <v>1597</v>
      </c>
      <c s="26" t="s">
        <v>62</v>
      </c>
      <c s="32" t="s">
        <v>1598</v>
      </c>
      <c s="33" t="s">
        <v>216</v>
      </c>
      <c s="34">
        <v>2.24</v>
      </c>
      <c s="35">
        <v>0</v>
      </c>
      <c s="35">
        <f>ROUND(ROUND(H74,2)*ROUND(G74,3),2)</f>
      </c>
      <c r="O74">
        <f>(I74*21)/100</f>
      </c>
      <c t="s">
        <v>33</v>
      </c>
    </row>
    <row r="75" spans="1:5" ht="12.75">
      <c r="A75" s="36" t="s">
        <v>65</v>
      </c>
      <c r="E75" s="37" t="s">
        <v>62</v>
      </c>
    </row>
    <row r="76" spans="1:5" ht="12.75">
      <c r="A76" s="38" t="s">
        <v>66</v>
      </c>
      <c r="E76" s="39" t="s">
        <v>4052</v>
      </c>
    </row>
    <row r="77" spans="1:5" ht="38.25">
      <c r="A77" t="s">
        <v>67</v>
      </c>
      <c r="E77" s="37" t="s">
        <v>4010</v>
      </c>
    </row>
    <row r="78" spans="1:16" ht="12.75">
      <c r="A78" s="26" t="s">
        <v>59</v>
      </c>
      <c s="31" t="s">
        <v>82</v>
      </c>
      <c s="31" t="s">
        <v>4075</v>
      </c>
      <c s="26" t="s">
        <v>62</v>
      </c>
      <c s="32" t="s">
        <v>4076</v>
      </c>
      <c s="33" t="s">
        <v>216</v>
      </c>
      <c s="34">
        <v>1.5</v>
      </c>
      <c s="35">
        <v>0</v>
      </c>
      <c s="35">
        <f>ROUND(ROUND(H78,2)*ROUND(G78,3),2)</f>
      </c>
      <c r="O78">
        <f>(I78*21)/100</f>
      </c>
      <c t="s">
        <v>33</v>
      </c>
    </row>
    <row r="79" spans="1:5" ht="12.75">
      <c r="A79" s="36" t="s">
        <v>65</v>
      </c>
      <c r="E79" s="37" t="s">
        <v>62</v>
      </c>
    </row>
    <row r="80" spans="1:5" ht="12.75">
      <c r="A80" s="38" t="s">
        <v>66</v>
      </c>
      <c r="E80" s="39" t="s">
        <v>4052</v>
      </c>
    </row>
    <row r="81" spans="1:5" ht="38.25">
      <c r="A81" t="s">
        <v>67</v>
      </c>
      <c r="E81" s="37" t="s">
        <v>4010</v>
      </c>
    </row>
    <row r="82" spans="1:16" ht="12.75">
      <c r="A82" s="26" t="s">
        <v>59</v>
      </c>
      <c s="31" t="s">
        <v>85</v>
      </c>
      <c s="31" t="s">
        <v>4077</v>
      </c>
      <c s="26" t="s">
        <v>62</v>
      </c>
      <c s="32" t="s">
        <v>4078</v>
      </c>
      <c s="33" t="s">
        <v>216</v>
      </c>
      <c s="34">
        <v>5.04</v>
      </c>
      <c s="35">
        <v>0</v>
      </c>
      <c s="35">
        <f>ROUND(ROUND(H82,2)*ROUND(G82,3),2)</f>
      </c>
      <c r="O82">
        <f>(I82*21)/100</f>
      </c>
      <c t="s">
        <v>33</v>
      </c>
    </row>
    <row r="83" spans="1:5" ht="12.75">
      <c r="A83" s="36" t="s">
        <v>65</v>
      </c>
      <c r="E83" s="37" t="s">
        <v>62</v>
      </c>
    </row>
    <row r="84" spans="1:5" ht="12.75">
      <c r="A84" s="38" t="s">
        <v>66</v>
      </c>
      <c r="E84" s="39" t="s">
        <v>4052</v>
      </c>
    </row>
    <row r="85" spans="1:5" ht="89.25">
      <c r="A85" t="s">
        <v>67</v>
      </c>
      <c r="E85" s="37" t="s">
        <v>4079</v>
      </c>
    </row>
    <row r="86" spans="1:18" ht="12.75" customHeight="1">
      <c r="A86" s="6" t="s">
        <v>56</v>
      </c>
      <c s="6"/>
      <c s="41" t="s">
        <v>3506</v>
      </c>
      <c s="6"/>
      <c s="29" t="s">
        <v>3507</v>
      </c>
      <c s="6"/>
      <c s="6"/>
      <c s="6"/>
      <c s="42">
        <f>0+Q86</f>
      </c>
      <c r="O86">
        <f>0+R86</f>
      </c>
      <c r="Q86">
        <f>0+I87+I91</f>
      </c>
      <c>
        <f>0+O87+O91</f>
      </c>
    </row>
    <row r="87" spans="1:16" ht="12.75">
      <c r="A87" s="26" t="s">
        <v>59</v>
      </c>
      <c s="31" t="s">
        <v>88</v>
      </c>
      <c s="31" t="s">
        <v>4080</v>
      </c>
      <c s="26" t="s">
        <v>62</v>
      </c>
      <c s="32" t="s">
        <v>4081</v>
      </c>
      <c s="33" t="s">
        <v>81</v>
      </c>
      <c s="34">
        <v>10</v>
      </c>
      <c s="35">
        <v>0</v>
      </c>
      <c s="35">
        <f>ROUND(ROUND(H87,2)*ROUND(G87,3),2)</f>
      </c>
      <c r="O87">
        <f>(I87*21)/100</f>
      </c>
      <c t="s">
        <v>33</v>
      </c>
    </row>
    <row r="88" spans="1:5" ht="12.75">
      <c r="A88" s="36" t="s">
        <v>65</v>
      </c>
      <c r="E88" s="37" t="s">
        <v>62</v>
      </c>
    </row>
    <row r="89" spans="1:5" ht="12.75">
      <c r="A89" s="38" t="s">
        <v>66</v>
      </c>
      <c r="E89" s="39" t="s">
        <v>4073</v>
      </c>
    </row>
    <row r="90" spans="1:5" ht="76.5">
      <c r="A90" t="s">
        <v>67</v>
      </c>
      <c r="E90" s="37" t="s">
        <v>4082</v>
      </c>
    </row>
    <row r="91" spans="1:16" ht="12.75">
      <c r="A91" s="26" t="s">
        <v>59</v>
      </c>
      <c s="31" t="s">
        <v>91</v>
      </c>
      <c s="31" t="s">
        <v>4083</v>
      </c>
      <c s="26" t="s">
        <v>62</v>
      </c>
      <c s="32" t="s">
        <v>4084</v>
      </c>
      <c s="33" t="s">
        <v>81</v>
      </c>
      <c s="34">
        <v>9</v>
      </c>
      <c s="35">
        <v>0</v>
      </c>
      <c s="35">
        <f>ROUND(ROUND(H91,2)*ROUND(G91,3),2)</f>
      </c>
      <c r="O91">
        <f>(I91*21)/100</f>
      </c>
      <c t="s">
        <v>33</v>
      </c>
    </row>
    <row r="92" spans="1:5" ht="12.75">
      <c r="A92" s="36" t="s">
        <v>65</v>
      </c>
      <c r="E92" s="37" t="s">
        <v>62</v>
      </c>
    </row>
    <row r="93" spans="1:5" ht="12.75">
      <c r="A93" s="38" t="s">
        <v>66</v>
      </c>
      <c r="E93" s="39" t="s">
        <v>4048</v>
      </c>
    </row>
    <row r="94" spans="1:5" ht="51">
      <c r="A94" t="s">
        <v>67</v>
      </c>
      <c r="E94" s="37" t="s">
        <v>4085</v>
      </c>
    </row>
    <row r="95" spans="1:18" ht="12.75" customHeight="1">
      <c r="A95" s="6" t="s">
        <v>56</v>
      </c>
      <c s="6"/>
      <c s="41" t="s">
        <v>3510</v>
      </c>
      <c s="6"/>
      <c s="29" t="s">
        <v>3511</v>
      </c>
      <c s="6"/>
      <c s="6"/>
      <c s="6"/>
      <c s="42">
        <f>0+Q95</f>
      </c>
      <c r="O95">
        <f>0+R95</f>
      </c>
      <c r="Q95">
        <f>0+I96</f>
      </c>
      <c>
        <f>0+O96</f>
      </c>
    </row>
    <row r="96" spans="1:16" ht="12.75">
      <c r="A96" s="26" t="s">
        <v>59</v>
      </c>
      <c s="31" t="s">
        <v>94</v>
      </c>
      <c s="31" t="s">
        <v>4086</v>
      </c>
      <c s="26" t="s">
        <v>62</v>
      </c>
      <c s="32" t="s">
        <v>4087</v>
      </c>
      <c s="33" t="s">
        <v>71</v>
      </c>
      <c s="34">
        <v>5</v>
      </c>
      <c s="35">
        <v>0</v>
      </c>
      <c s="35">
        <f>ROUND(ROUND(H96,2)*ROUND(G96,3),2)</f>
      </c>
      <c r="O96">
        <f>(I96*21)/100</f>
      </c>
      <c t="s">
        <v>33</v>
      </c>
    </row>
    <row r="97" spans="1:5" ht="12.75">
      <c r="A97" s="36" t="s">
        <v>65</v>
      </c>
      <c r="E97" s="37" t="s">
        <v>62</v>
      </c>
    </row>
    <row r="98" spans="1:5" ht="12.75">
      <c r="A98" s="38" t="s">
        <v>66</v>
      </c>
      <c r="E98" s="39" t="s">
        <v>4052</v>
      </c>
    </row>
    <row r="99" spans="1:5" ht="51">
      <c r="A99" t="s">
        <v>67</v>
      </c>
      <c r="E99" s="37" t="s">
        <v>4085</v>
      </c>
    </row>
    <row r="100" spans="1:18" ht="12.75" customHeight="1">
      <c r="A100" s="6" t="s">
        <v>56</v>
      </c>
      <c s="6"/>
      <c s="41" t="s">
        <v>978</v>
      </c>
      <c s="6"/>
      <c s="29" t="s">
        <v>979</v>
      </c>
      <c s="6"/>
      <c s="6"/>
      <c s="6"/>
      <c s="42">
        <f>0+Q100</f>
      </c>
      <c r="O100">
        <f>0+R100</f>
      </c>
      <c r="Q100">
        <f>0+I101+I105</f>
      </c>
      <c>
        <f>0+O101+O105</f>
      </c>
    </row>
    <row r="101" spans="1:16" ht="25.5">
      <c r="A101" s="26" t="s">
        <v>59</v>
      </c>
      <c s="31" t="s">
        <v>97</v>
      </c>
      <c s="31" t="s">
        <v>3521</v>
      </c>
      <c s="26" t="s">
        <v>62</v>
      </c>
      <c s="32" t="s">
        <v>3522</v>
      </c>
      <c s="33" t="s">
        <v>81</v>
      </c>
      <c s="34">
        <v>11</v>
      </c>
      <c s="35">
        <v>0</v>
      </c>
      <c s="35">
        <f>ROUND(ROUND(H101,2)*ROUND(G101,3),2)</f>
      </c>
      <c r="O101">
        <f>(I101*21)/100</f>
      </c>
      <c t="s">
        <v>33</v>
      </c>
    </row>
    <row r="102" spans="1:5" ht="12.75">
      <c r="A102" s="36" t="s">
        <v>65</v>
      </c>
      <c r="E102" s="37" t="s">
        <v>62</v>
      </c>
    </row>
    <row r="103" spans="1:5" ht="12.75">
      <c r="A103" s="38" t="s">
        <v>66</v>
      </c>
      <c r="E103" s="39" t="s">
        <v>4088</v>
      </c>
    </row>
    <row r="104" spans="1:5" ht="38.25">
      <c r="A104" t="s">
        <v>67</v>
      </c>
      <c r="E104" s="37" t="s">
        <v>3523</v>
      </c>
    </row>
    <row r="105" spans="1:16" ht="25.5">
      <c r="A105" s="26" t="s">
        <v>59</v>
      </c>
      <c s="31" t="s">
        <v>100</v>
      </c>
      <c s="31" t="s">
        <v>247</v>
      </c>
      <c s="26" t="s">
        <v>62</v>
      </c>
      <c s="32" t="s">
        <v>248</v>
      </c>
      <c s="33" t="s">
        <v>81</v>
      </c>
      <c s="34">
        <v>2</v>
      </c>
      <c s="35">
        <v>0</v>
      </c>
      <c s="35">
        <f>ROUND(ROUND(H105,2)*ROUND(G105,3),2)</f>
      </c>
      <c r="O105">
        <f>(I105*21)/100</f>
      </c>
      <c t="s">
        <v>33</v>
      </c>
    </row>
    <row r="106" spans="1:5" ht="12.75">
      <c r="A106" s="36" t="s">
        <v>65</v>
      </c>
      <c r="E106" s="37" t="s">
        <v>62</v>
      </c>
    </row>
    <row r="107" spans="1:5" ht="12.75">
      <c r="A107" s="38" t="s">
        <v>66</v>
      </c>
      <c r="E107" s="39" t="s">
        <v>4088</v>
      </c>
    </row>
    <row r="108" spans="1:5" ht="38.25">
      <c r="A108" t="s">
        <v>67</v>
      </c>
      <c r="E108" s="37" t="s">
        <v>3523</v>
      </c>
    </row>
    <row r="109" spans="1:18" ht="12.75" customHeight="1">
      <c r="A109" s="6" t="s">
        <v>56</v>
      </c>
      <c s="6"/>
      <c s="41" t="s">
        <v>994</v>
      </c>
      <c s="6"/>
      <c s="29" t="s">
        <v>995</v>
      </c>
      <c s="6"/>
      <c s="6"/>
      <c s="6"/>
      <c s="42">
        <f>0+Q109</f>
      </c>
      <c r="O109">
        <f>0+R109</f>
      </c>
      <c r="Q109">
        <f>0+I110+I114</f>
      </c>
      <c>
        <f>0+O110+O114</f>
      </c>
    </row>
    <row r="110" spans="1:16" ht="12.75">
      <c r="A110" s="26" t="s">
        <v>59</v>
      </c>
      <c s="31" t="s">
        <v>103</v>
      </c>
      <c s="31" t="s">
        <v>4089</v>
      </c>
      <c s="26" t="s">
        <v>62</v>
      </c>
      <c s="32" t="s">
        <v>4090</v>
      </c>
      <c s="33" t="s">
        <v>81</v>
      </c>
      <c s="34">
        <v>8</v>
      </c>
      <c s="35">
        <v>0</v>
      </c>
      <c s="35">
        <f>ROUND(ROUND(H110,2)*ROUND(G110,3),2)</f>
      </c>
      <c r="O110">
        <f>(I110*21)/100</f>
      </c>
      <c t="s">
        <v>33</v>
      </c>
    </row>
    <row r="111" spans="1:5" ht="12.75">
      <c r="A111" s="36" t="s">
        <v>65</v>
      </c>
      <c r="E111" s="37" t="s">
        <v>62</v>
      </c>
    </row>
    <row r="112" spans="1:5" ht="12.75">
      <c r="A112" s="38" t="s">
        <v>66</v>
      </c>
      <c r="E112" s="39" t="s">
        <v>4052</v>
      </c>
    </row>
    <row r="113" spans="1:5" ht="51">
      <c r="A113" t="s">
        <v>67</v>
      </c>
      <c r="E113" s="37" t="s">
        <v>999</v>
      </c>
    </row>
    <row r="114" spans="1:16" ht="25.5">
      <c r="A114" s="26" t="s">
        <v>59</v>
      </c>
      <c s="31" t="s">
        <v>107</v>
      </c>
      <c s="31" t="s">
        <v>3524</v>
      </c>
      <c s="26" t="s">
        <v>62</v>
      </c>
      <c s="32" t="s">
        <v>3525</v>
      </c>
      <c s="33" t="s">
        <v>81</v>
      </c>
      <c s="34">
        <v>1</v>
      </c>
      <c s="35">
        <v>0</v>
      </c>
      <c s="35">
        <f>ROUND(ROUND(H114,2)*ROUND(G114,3),2)</f>
      </c>
      <c r="O114">
        <f>(I114*21)/100</f>
      </c>
      <c t="s">
        <v>33</v>
      </c>
    </row>
    <row r="115" spans="1:5" ht="12.75">
      <c r="A115" s="36" t="s">
        <v>65</v>
      </c>
      <c r="E115" s="37" t="s">
        <v>62</v>
      </c>
    </row>
    <row r="116" spans="1:5" ht="12.75">
      <c r="A116" s="38" t="s">
        <v>66</v>
      </c>
      <c r="E116" s="39" t="s">
        <v>4052</v>
      </c>
    </row>
    <row r="117" spans="1:5" ht="51">
      <c r="A117" t="s">
        <v>67</v>
      </c>
      <c r="E117" s="37" t="s">
        <v>986</v>
      </c>
    </row>
    <row r="118" spans="1:18" ht="12.75" customHeight="1">
      <c r="A118" s="6" t="s">
        <v>56</v>
      </c>
      <c s="6"/>
      <c s="41" t="s">
        <v>1237</v>
      </c>
      <c s="6"/>
      <c s="29" t="s">
        <v>1238</v>
      </c>
      <c s="6"/>
      <c s="6"/>
      <c s="6"/>
      <c s="42">
        <f>0+Q118</f>
      </c>
      <c r="O118">
        <f>0+R118</f>
      </c>
      <c r="Q118">
        <f>0+I119</f>
      </c>
      <c>
        <f>0+O119</f>
      </c>
    </row>
    <row r="119" spans="1:16" ht="12.75">
      <c r="A119" s="26" t="s">
        <v>59</v>
      </c>
      <c s="31" t="s">
        <v>110</v>
      </c>
      <c s="31" t="s">
        <v>1239</v>
      </c>
      <c s="26" t="s">
        <v>62</v>
      </c>
      <c s="32" t="s">
        <v>1240</v>
      </c>
      <c s="33" t="s">
        <v>71</v>
      </c>
      <c s="34">
        <v>500</v>
      </c>
      <c s="35">
        <v>0</v>
      </c>
      <c s="35">
        <f>ROUND(ROUND(H119,2)*ROUND(G119,3),2)</f>
      </c>
      <c r="O119">
        <f>(I119*21)/100</f>
      </c>
      <c t="s">
        <v>33</v>
      </c>
    </row>
    <row r="120" spans="1:5" ht="12.75">
      <c r="A120" s="36" t="s">
        <v>65</v>
      </c>
      <c r="E120" s="37" t="s">
        <v>62</v>
      </c>
    </row>
    <row r="121" spans="1:5" ht="12.75">
      <c r="A121" s="38" t="s">
        <v>66</v>
      </c>
      <c r="E121" s="39" t="s">
        <v>4052</v>
      </c>
    </row>
    <row r="122" spans="1:5" ht="25.5">
      <c r="A122" t="s">
        <v>67</v>
      </c>
      <c r="E122" s="37" t="s">
        <v>1057</v>
      </c>
    </row>
    <row r="123" spans="1:18" ht="12.75" customHeight="1">
      <c r="A123" s="6" t="s">
        <v>56</v>
      </c>
      <c s="6"/>
      <c s="41" t="s">
        <v>839</v>
      </c>
      <c s="6"/>
      <c s="29" t="s">
        <v>840</v>
      </c>
      <c s="6"/>
      <c s="6"/>
      <c s="6"/>
      <c s="42">
        <f>0+Q123</f>
      </c>
      <c r="O123">
        <f>0+R123</f>
      </c>
      <c r="Q123">
        <f>0+I124</f>
      </c>
      <c>
        <f>0+O124</f>
      </c>
    </row>
    <row r="124" spans="1:16" ht="12.75">
      <c r="A124" s="26" t="s">
        <v>59</v>
      </c>
      <c s="31" t="s">
        <v>113</v>
      </c>
      <c s="31" t="s">
        <v>1125</v>
      </c>
      <c s="26" t="s">
        <v>62</v>
      </c>
      <c s="32" t="s">
        <v>1126</v>
      </c>
      <c s="33" t="s">
        <v>71</v>
      </c>
      <c s="34">
        <v>1010</v>
      </c>
      <c s="35">
        <v>0</v>
      </c>
      <c s="35">
        <f>ROUND(ROUND(H124,2)*ROUND(G124,3),2)</f>
      </c>
      <c r="O124">
        <f>(I124*21)/100</f>
      </c>
      <c t="s">
        <v>33</v>
      </c>
    </row>
    <row r="125" spans="1:5" ht="12.75">
      <c r="A125" s="36" t="s">
        <v>65</v>
      </c>
      <c r="E125" s="37" t="s">
        <v>62</v>
      </c>
    </row>
    <row r="126" spans="1:5" ht="12.75">
      <c r="A126" s="38" t="s">
        <v>66</v>
      </c>
      <c r="E126" s="39" t="s">
        <v>4088</v>
      </c>
    </row>
    <row r="127" spans="1:5" ht="63.75">
      <c r="A127" t="s">
        <v>67</v>
      </c>
      <c r="E127" s="37" t="s">
        <v>1124</v>
      </c>
    </row>
    <row r="128" spans="1:18" ht="12.75" customHeight="1">
      <c r="A128" s="6" t="s">
        <v>56</v>
      </c>
      <c s="6"/>
      <c s="41" t="s">
        <v>439</v>
      </c>
      <c s="6"/>
      <c s="29" t="s">
        <v>918</v>
      </c>
      <c s="6"/>
      <c s="6"/>
      <c s="6"/>
      <c s="42">
        <f>0+Q128</f>
      </c>
      <c r="O128">
        <f>0+R128</f>
      </c>
      <c r="Q128">
        <f>0+I129+I133+I137+I141+I145+I149</f>
      </c>
      <c>
        <f>0+O129+O133+O137+O141+O145+O149</f>
      </c>
    </row>
    <row r="129" spans="1:16" ht="25.5">
      <c r="A129" s="26" t="s">
        <v>59</v>
      </c>
      <c s="31" t="s">
        <v>116</v>
      </c>
      <c s="31" t="s">
        <v>338</v>
      </c>
      <c s="26" t="s">
        <v>62</v>
      </c>
      <c s="32" t="s">
        <v>339</v>
      </c>
      <c s="33" t="s">
        <v>81</v>
      </c>
      <c s="34">
        <v>1</v>
      </c>
      <c s="35">
        <v>0</v>
      </c>
      <c s="35">
        <f>ROUND(ROUND(H129,2)*ROUND(G129,3),2)</f>
      </c>
      <c r="O129">
        <f>(I129*21)/100</f>
      </c>
      <c t="s">
        <v>33</v>
      </c>
    </row>
    <row r="130" spans="1:5" ht="12.75">
      <c r="A130" s="36" t="s">
        <v>65</v>
      </c>
      <c r="E130" s="37" t="s">
        <v>62</v>
      </c>
    </row>
    <row r="131" spans="1:5" ht="12.75">
      <c r="A131" s="38" t="s">
        <v>66</v>
      </c>
      <c r="E131" s="39" t="s">
        <v>946</v>
      </c>
    </row>
    <row r="132" spans="1:5" ht="38.25">
      <c r="A132" t="s">
        <v>67</v>
      </c>
      <c r="E132" s="37" t="s">
        <v>925</v>
      </c>
    </row>
    <row r="133" spans="1:16" ht="12.75">
      <c r="A133" s="26" t="s">
        <v>59</v>
      </c>
      <c s="31" t="s">
        <v>119</v>
      </c>
      <c s="31" t="s">
        <v>4091</v>
      </c>
      <c s="26" t="s">
        <v>62</v>
      </c>
      <c s="32" t="s">
        <v>4092</v>
      </c>
      <c s="33" t="s">
        <v>81</v>
      </c>
      <c s="34">
        <v>1</v>
      </c>
      <c s="35">
        <v>0</v>
      </c>
      <c s="35">
        <f>ROUND(ROUND(H133,2)*ROUND(G133,3),2)</f>
      </c>
      <c r="O133">
        <f>(I133*21)/100</f>
      </c>
      <c t="s">
        <v>33</v>
      </c>
    </row>
    <row r="134" spans="1:5" ht="12.75">
      <c r="A134" s="36" t="s">
        <v>65</v>
      </c>
      <c r="E134" s="37" t="s">
        <v>62</v>
      </c>
    </row>
    <row r="135" spans="1:5" ht="12.75">
      <c r="A135" s="38" t="s">
        <v>66</v>
      </c>
      <c r="E135" s="39" t="s">
        <v>946</v>
      </c>
    </row>
    <row r="136" spans="1:5" ht="38.25">
      <c r="A136" t="s">
        <v>67</v>
      </c>
      <c r="E136" s="37" t="s">
        <v>4035</v>
      </c>
    </row>
    <row r="137" spans="1:16" ht="12.75">
      <c r="A137" s="26" t="s">
        <v>59</v>
      </c>
      <c s="31" t="s">
        <v>122</v>
      </c>
      <c s="31" t="s">
        <v>784</v>
      </c>
      <c s="26" t="s">
        <v>62</v>
      </c>
      <c s="32" t="s">
        <v>785</v>
      </c>
      <c s="33" t="s">
        <v>204</v>
      </c>
      <c s="34">
        <v>20</v>
      </c>
      <c s="35">
        <v>0</v>
      </c>
      <c s="35">
        <f>ROUND(ROUND(H137,2)*ROUND(G137,3),2)</f>
      </c>
      <c r="O137">
        <f>(I137*21)/100</f>
      </c>
      <c t="s">
        <v>33</v>
      </c>
    </row>
    <row r="138" spans="1:5" ht="12.75">
      <c r="A138" s="36" t="s">
        <v>65</v>
      </c>
      <c r="E138" s="37" t="s">
        <v>62</v>
      </c>
    </row>
    <row r="139" spans="1:5" ht="12.75">
      <c r="A139" s="38" t="s">
        <v>66</v>
      </c>
      <c r="E139" s="39" t="s">
        <v>946</v>
      </c>
    </row>
    <row r="140" spans="1:5" ht="38.25">
      <c r="A140" t="s">
        <v>67</v>
      </c>
      <c r="E140" s="37" t="s">
        <v>929</v>
      </c>
    </row>
    <row r="141" spans="1:16" ht="12.75">
      <c r="A141" s="26" t="s">
        <v>59</v>
      </c>
      <c s="31" t="s">
        <v>125</v>
      </c>
      <c s="31" t="s">
        <v>788</v>
      </c>
      <c s="26" t="s">
        <v>62</v>
      </c>
      <c s="32" t="s">
        <v>789</v>
      </c>
      <c s="33" t="s">
        <v>204</v>
      </c>
      <c s="34">
        <v>4</v>
      </c>
      <c s="35">
        <v>0</v>
      </c>
      <c s="35">
        <f>ROUND(ROUND(H141,2)*ROUND(G141,3),2)</f>
      </c>
      <c r="O141">
        <f>(I141*21)/100</f>
      </c>
      <c t="s">
        <v>33</v>
      </c>
    </row>
    <row r="142" spans="1:5" ht="12.75">
      <c r="A142" s="36" t="s">
        <v>65</v>
      </c>
      <c r="E142" s="37" t="s">
        <v>62</v>
      </c>
    </row>
    <row r="143" spans="1:5" ht="12.75">
      <c r="A143" s="38" t="s">
        <v>66</v>
      </c>
      <c r="E143" s="39" t="s">
        <v>946</v>
      </c>
    </row>
    <row r="144" spans="1:5" ht="51">
      <c r="A144" t="s">
        <v>67</v>
      </c>
      <c r="E144" s="37" t="s">
        <v>1154</v>
      </c>
    </row>
    <row r="145" spans="1:16" ht="12.75">
      <c r="A145" s="26" t="s">
        <v>59</v>
      </c>
      <c s="31" t="s">
        <v>128</v>
      </c>
      <c s="31" t="s">
        <v>441</v>
      </c>
      <c s="26" t="s">
        <v>62</v>
      </c>
      <c s="32" t="s">
        <v>442</v>
      </c>
      <c s="33" t="s">
        <v>204</v>
      </c>
      <c s="34">
        <v>4</v>
      </c>
      <c s="35">
        <v>0</v>
      </c>
      <c s="35">
        <f>ROUND(ROUND(H145,2)*ROUND(G145,3),2)</f>
      </c>
      <c r="O145">
        <f>(I145*21)/100</f>
      </c>
      <c t="s">
        <v>33</v>
      </c>
    </row>
    <row r="146" spans="1:5" ht="12.75">
      <c r="A146" s="36" t="s">
        <v>65</v>
      </c>
      <c r="E146" s="37" t="s">
        <v>62</v>
      </c>
    </row>
    <row r="147" spans="1:5" ht="12.75">
      <c r="A147" s="38" t="s">
        <v>66</v>
      </c>
      <c r="E147" s="39" t="s">
        <v>946</v>
      </c>
    </row>
    <row r="148" spans="1:5" ht="38.25">
      <c r="A148" t="s">
        <v>67</v>
      </c>
      <c r="E148" s="37" t="s">
        <v>931</v>
      </c>
    </row>
    <row r="149" spans="1:16" ht="12.75">
      <c r="A149" s="26" t="s">
        <v>59</v>
      </c>
      <c s="31" t="s">
        <v>131</v>
      </c>
      <c s="31" t="s">
        <v>2310</v>
      </c>
      <c s="26" t="s">
        <v>62</v>
      </c>
      <c s="32" t="s">
        <v>2311</v>
      </c>
      <c s="33" t="s">
        <v>204</v>
      </c>
      <c s="34">
        <v>10</v>
      </c>
      <c s="35">
        <v>0</v>
      </c>
      <c s="35">
        <f>ROUND(ROUND(H149,2)*ROUND(G149,3),2)</f>
      </c>
      <c r="O149">
        <f>(I149*21)/100</f>
      </c>
      <c t="s">
        <v>33</v>
      </c>
    </row>
    <row r="150" spans="1:5" ht="12.75">
      <c r="A150" s="36" t="s">
        <v>65</v>
      </c>
      <c r="E150" s="37" t="s">
        <v>62</v>
      </c>
    </row>
    <row r="151" spans="1:5" ht="12.75">
      <c r="A151" s="38" t="s">
        <v>66</v>
      </c>
      <c r="E151" s="39" t="s">
        <v>946</v>
      </c>
    </row>
    <row r="152" spans="1:5" ht="38.25">
      <c r="A152" t="s">
        <v>67</v>
      </c>
      <c r="E152" s="37" t="s">
        <v>2312</v>
      </c>
    </row>
    <row r="153" spans="1:18" ht="12.75" customHeight="1">
      <c r="A153" s="6" t="s">
        <v>56</v>
      </c>
      <c s="6"/>
      <c s="41" t="s">
        <v>936</v>
      </c>
      <c s="6"/>
      <c s="29" t="s">
        <v>937</v>
      </c>
      <c s="6"/>
      <c s="6"/>
      <c s="6"/>
      <c s="42">
        <f>0+Q153</f>
      </c>
      <c r="O153">
        <f>0+R153</f>
      </c>
      <c r="Q153">
        <f>0+I154+I158</f>
      </c>
      <c>
        <f>0+O154+O158</f>
      </c>
    </row>
    <row r="154" spans="1:16" ht="12.75">
      <c r="A154" s="26" t="s">
        <v>59</v>
      </c>
      <c s="31" t="s">
        <v>134</v>
      </c>
      <c s="31" t="s">
        <v>4093</v>
      </c>
      <c s="26" t="s">
        <v>62</v>
      </c>
      <c s="32" t="s">
        <v>4094</v>
      </c>
      <c s="33" t="s">
        <v>81</v>
      </c>
      <c s="34">
        <v>1</v>
      </c>
      <c s="35">
        <v>0</v>
      </c>
      <c s="35">
        <f>ROUND(ROUND(H154,2)*ROUND(G154,3),2)</f>
      </c>
      <c r="O154">
        <f>(I154*21)/100</f>
      </c>
      <c t="s">
        <v>33</v>
      </c>
    </row>
    <row r="155" spans="1:5" ht="12.75">
      <c r="A155" s="36" t="s">
        <v>65</v>
      </c>
      <c r="E155" s="37" t="s">
        <v>62</v>
      </c>
    </row>
    <row r="156" spans="1:5" ht="12.75">
      <c r="A156" s="38" t="s">
        <v>66</v>
      </c>
      <c r="E156" s="39" t="s">
        <v>946</v>
      </c>
    </row>
    <row r="157" spans="1:5" ht="25.5">
      <c r="A157" t="s">
        <v>67</v>
      </c>
      <c r="E157" s="37" t="s">
        <v>943</v>
      </c>
    </row>
    <row r="158" spans="1:16" ht="12.75">
      <c r="A158" s="26" t="s">
        <v>59</v>
      </c>
      <c s="31" t="s">
        <v>137</v>
      </c>
      <c s="31" t="s">
        <v>4095</v>
      </c>
      <c s="26" t="s">
        <v>62</v>
      </c>
      <c s="32" t="s">
        <v>4096</v>
      </c>
      <c s="33" t="s">
        <v>81</v>
      </c>
      <c s="34">
        <v>1</v>
      </c>
      <c s="35">
        <v>0</v>
      </c>
      <c s="35">
        <f>ROUND(ROUND(H158,2)*ROUND(G158,3),2)</f>
      </c>
      <c r="O158">
        <f>(I158*21)/100</f>
      </c>
      <c t="s">
        <v>33</v>
      </c>
    </row>
    <row r="159" spans="1:5" ht="12.75">
      <c r="A159" s="36" t="s">
        <v>65</v>
      </c>
      <c r="E159" s="37" t="s">
        <v>62</v>
      </c>
    </row>
    <row r="160" spans="1:5" ht="12.75">
      <c r="A160" s="38" t="s">
        <v>66</v>
      </c>
      <c r="E160" s="39" t="s">
        <v>946</v>
      </c>
    </row>
    <row r="161" spans="1:5" ht="25.5">
      <c r="A161" t="s">
        <v>67</v>
      </c>
      <c r="E161" s="37" t="s">
        <v>943</v>
      </c>
    </row>
    <row r="162" spans="1:18" ht="12.75" customHeight="1">
      <c r="A162" s="6" t="s">
        <v>56</v>
      </c>
      <c s="6"/>
      <c s="41" t="s">
        <v>50</v>
      </c>
      <c s="6"/>
      <c s="29" t="s">
        <v>4036</v>
      </c>
      <c s="6"/>
      <c s="6"/>
      <c s="6"/>
      <c s="42">
        <f>0+Q162</f>
      </c>
      <c r="O162">
        <f>0+R162</f>
      </c>
      <c r="Q162">
        <f>0+I163+I167</f>
      </c>
      <c>
        <f>0+O163+O167</f>
      </c>
    </row>
    <row r="163" spans="1:16" ht="12.75">
      <c r="A163" s="26" t="s">
        <v>59</v>
      </c>
      <c s="31" t="s">
        <v>140</v>
      </c>
      <c s="31" t="s">
        <v>4097</v>
      </c>
      <c s="26" t="s">
        <v>62</v>
      </c>
      <c s="32" t="s">
        <v>4098</v>
      </c>
      <c s="33" t="s">
        <v>71</v>
      </c>
      <c s="34">
        <v>14</v>
      </c>
      <c s="35">
        <v>0</v>
      </c>
      <c s="35">
        <f>ROUND(ROUND(H163,2)*ROUND(G163,3),2)</f>
      </c>
      <c r="O163">
        <f>(I163*21)/100</f>
      </c>
      <c t="s">
        <v>33</v>
      </c>
    </row>
    <row r="164" spans="1:5" ht="12.75">
      <c r="A164" s="36" t="s">
        <v>65</v>
      </c>
      <c r="E164" s="37" t="s">
        <v>62</v>
      </c>
    </row>
    <row r="165" spans="1:5" ht="12.75">
      <c r="A165" s="38" t="s">
        <v>66</v>
      </c>
      <c r="E165" s="39" t="s">
        <v>946</v>
      </c>
    </row>
    <row r="166" spans="1:5" ht="25.5">
      <c r="A166" t="s">
        <v>67</v>
      </c>
      <c r="E166" s="37" t="s">
        <v>1660</v>
      </c>
    </row>
    <row r="167" spans="1:16" ht="12.75">
      <c r="A167" s="26" t="s">
        <v>59</v>
      </c>
      <c s="31" t="s">
        <v>143</v>
      </c>
      <c s="31" t="s">
        <v>4099</v>
      </c>
      <c s="26" t="s">
        <v>62</v>
      </c>
      <c s="32" t="s">
        <v>4100</v>
      </c>
      <c s="33" t="s">
        <v>225</v>
      </c>
      <c s="34">
        <v>10</v>
      </c>
      <c s="35">
        <v>0</v>
      </c>
      <c s="35">
        <f>ROUND(ROUND(H167,2)*ROUND(G167,3),2)</f>
      </c>
      <c r="O167">
        <f>(I167*21)/100</f>
      </c>
      <c t="s">
        <v>33</v>
      </c>
    </row>
    <row r="168" spans="1:5" ht="12.75">
      <c r="A168" s="36" t="s">
        <v>65</v>
      </c>
      <c r="E168" s="37" t="s">
        <v>62</v>
      </c>
    </row>
    <row r="169" spans="1:5" ht="12.75">
      <c r="A169" s="38" t="s">
        <v>66</v>
      </c>
      <c r="E169" s="39" t="s">
        <v>946</v>
      </c>
    </row>
    <row r="170" spans="1:5" ht="25.5">
      <c r="A170" t="s">
        <v>67</v>
      </c>
      <c r="E170" s="37" t="s">
        <v>4101</v>
      </c>
    </row>
    <row r="171" spans="1:18" ht="12.75" customHeight="1">
      <c r="A171" s="6" t="s">
        <v>56</v>
      </c>
      <c s="6"/>
      <c s="41" t="s">
        <v>967</v>
      </c>
      <c s="6"/>
      <c s="29" t="s">
        <v>1675</v>
      </c>
      <c s="6"/>
      <c s="6"/>
      <c s="6"/>
      <c s="42">
        <f>0+Q171</f>
      </c>
      <c r="O171">
        <f>0+R171</f>
      </c>
      <c r="Q171">
        <f>0+I172+I176+I180+I184+I188+I192</f>
      </c>
      <c>
        <f>0+O172+O176+O180+O184+O188+O192</f>
      </c>
    </row>
    <row r="172" spans="1:16" ht="38.25">
      <c r="A172" s="26" t="s">
        <v>59</v>
      </c>
      <c s="31" t="s">
        <v>43</v>
      </c>
      <c s="31" t="s">
        <v>1678</v>
      </c>
      <c s="26" t="s">
        <v>62</v>
      </c>
      <c s="32" t="s">
        <v>2888</v>
      </c>
      <c s="33" t="s">
        <v>971</v>
      </c>
      <c s="34">
        <v>1.65</v>
      </c>
      <c s="35">
        <v>0</v>
      </c>
      <c s="35">
        <f>ROUND(ROUND(H172,2)*ROUND(G172,3),2)</f>
      </c>
      <c r="O172">
        <f>(I172*21)/100</f>
      </c>
      <c t="s">
        <v>33</v>
      </c>
    </row>
    <row r="173" spans="1:5" ht="38.25">
      <c r="A173" s="36" t="s">
        <v>65</v>
      </c>
      <c r="E173" s="37" t="s">
        <v>2888</v>
      </c>
    </row>
    <row r="174" spans="1:5" ht="12.75">
      <c r="A174" s="38" t="s">
        <v>66</v>
      </c>
      <c r="E174" s="39" t="s">
        <v>946</v>
      </c>
    </row>
    <row r="175" spans="1:5" ht="102">
      <c r="A175" t="s">
        <v>67</v>
      </c>
      <c r="E175" s="37" t="s">
        <v>1362</v>
      </c>
    </row>
    <row r="176" spans="1:16" ht="38.25">
      <c r="A176" s="26" t="s">
        <v>59</v>
      </c>
      <c s="31" t="s">
        <v>45</v>
      </c>
      <c s="31" t="s">
        <v>4102</v>
      </c>
      <c s="26" t="s">
        <v>62</v>
      </c>
      <c s="32" t="s">
        <v>4103</v>
      </c>
      <c s="33" t="s">
        <v>971</v>
      </c>
      <c s="34">
        <v>0.5</v>
      </c>
      <c s="35">
        <v>0</v>
      </c>
      <c s="35">
        <f>ROUND(ROUND(H176,2)*ROUND(G176,3),2)</f>
      </c>
      <c r="O176">
        <f>(I176*21)/100</f>
      </c>
      <c t="s">
        <v>33</v>
      </c>
    </row>
    <row r="177" spans="1:5" ht="38.25">
      <c r="A177" s="36" t="s">
        <v>65</v>
      </c>
      <c r="E177" s="37" t="s">
        <v>4103</v>
      </c>
    </row>
    <row r="178" spans="1:5" ht="12.75">
      <c r="A178" s="38" t="s">
        <v>66</v>
      </c>
      <c r="E178" s="39" t="s">
        <v>946</v>
      </c>
    </row>
    <row r="179" spans="1:5" ht="102">
      <c r="A179" t="s">
        <v>67</v>
      </c>
      <c r="E179" s="37" t="s">
        <v>1362</v>
      </c>
    </row>
    <row r="180" spans="1:16" ht="38.25">
      <c r="A180" s="26" t="s">
        <v>59</v>
      </c>
      <c s="31" t="s">
        <v>47</v>
      </c>
      <c s="31" t="s">
        <v>969</v>
      </c>
      <c s="26" t="s">
        <v>62</v>
      </c>
      <c s="32" t="s">
        <v>970</v>
      </c>
      <c s="33" t="s">
        <v>971</v>
      </c>
      <c s="34">
        <v>0.1</v>
      </c>
      <c s="35">
        <v>0</v>
      </c>
      <c s="35">
        <f>ROUND(ROUND(H180,2)*ROUND(G180,3),2)</f>
      </c>
      <c r="O180">
        <f>(I180*21)/100</f>
      </c>
      <c t="s">
        <v>33</v>
      </c>
    </row>
    <row r="181" spans="1:5" ht="38.25">
      <c r="A181" s="36" t="s">
        <v>65</v>
      </c>
      <c r="E181" s="37" t="s">
        <v>970</v>
      </c>
    </row>
    <row r="182" spans="1:5" ht="12.75">
      <c r="A182" s="38" t="s">
        <v>66</v>
      </c>
      <c r="E182" s="39" t="s">
        <v>946</v>
      </c>
    </row>
    <row r="183" spans="1:5" ht="102">
      <c r="A183" t="s">
        <v>67</v>
      </c>
      <c r="E183" s="37" t="s">
        <v>1362</v>
      </c>
    </row>
    <row r="184" spans="1:16" ht="25.5">
      <c r="A184" s="26" t="s">
        <v>59</v>
      </c>
      <c s="31" t="s">
        <v>201</v>
      </c>
      <c s="31" t="s">
        <v>2894</v>
      </c>
      <c s="26" t="s">
        <v>62</v>
      </c>
      <c s="32" t="s">
        <v>2895</v>
      </c>
      <c s="33" t="s">
        <v>971</v>
      </c>
      <c s="34">
        <v>0.016</v>
      </c>
      <c s="35">
        <v>0</v>
      </c>
      <c s="35">
        <f>ROUND(ROUND(H184,2)*ROUND(G184,3),2)</f>
      </c>
      <c r="O184">
        <f>(I184*21)/100</f>
      </c>
      <c t="s">
        <v>33</v>
      </c>
    </row>
    <row r="185" spans="1:5" ht="25.5">
      <c r="A185" s="36" t="s">
        <v>65</v>
      </c>
      <c r="E185" s="37" t="s">
        <v>2895</v>
      </c>
    </row>
    <row r="186" spans="1:5" ht="12.75">
      <c r="A186" s="38" t="s">
        <v>66</v>
      </c>
      <c r="E186" s="39" t="s">
        <v>946</v>
      </c>
    </row>
    <row r="187" spans="1:5" ht="102">
      <c r="A187" t="s">
        <v>67</v>
      </c>
      <c r="E187" s="37" t="s">
        <v>1362</v>
      </c>
    </row>
    <row r="188" spans="1:16" ht="25.5">
      <c r="A188" s="26" t="s">
        <v>59</v>
      </c>
      <c s="31" t="s">
        <v>226</v>
      </c>
      <c s="31" t="s">
        <v>4104</v>
      </c>
      <c s="26" t="s">
        <v>62</v>
      </c>
      <c s="32" t="s">
        <v>4105</v>
      </c>
      <c s="33" t="s">
        <v>971</v>
      </c>
      <c s="34">
        <v>2.152</v>
      </c>
      <c s="35">
        <v>0</v>
      </c>
      <c s="35">
        <f>ROUND(ROUND(H188,2)*ROUND(G188,3),2)</f>
      </c>
      <c r="O188">
        <f>(I188*21)/100</f>
      </c>
      <c t="s">
        <v>33</v>
      </c>
    </row>
    <row r="189" spans="1:5" ht="12.75">
      <c r="A189" s="36" t="s">
        <v>65</v>
      </c>
      <c r="E189" s="37" t="s">
        <v>62</v>
      </c>
    </row>
    <row r="190" spans="1:5" ht="12.75">
      <c r="A190" s="38" t="s">
        <v>66</v>
      </c>
      <c r="E190" s="39" t="s">
        <v>946</v>
      </c>
    </row>
    <row r="191" spans="1:5" ht="102">
      <c r="A191" t="s">
        <v>67</v>
      </c>
      <c r="E191" s="37" t="s">
        <v>1362</v>
      </c>
    </row>
    <row r="192" spans="1:16" ht="25.5">
      <c r="A192" s="26" t="s">
        <v>59</v>
      </c>
      <c s="31" t="s">
        <v>50</v>
      </c>
      <c s="31" t="s">
        <v>973</v>
      </c>
      <c s="26" t="s">
        <v>62</v>
      </c>
      <c s="32" t="s">
        <v>974</v>
      </c>
      <c s="33" t="s">
        <v>971</v>
      </c>
      <c s="34">
        <v>0.899</v>
      </c>
      <c s="35">
        <v>0</v>
      </c>
      <c s="35">
        <f>ROUND(ROUND(H192,2)*ROUND(G192,3),2)</f>
      </c>
      <c r="O192">
        <f>(I192*21)/100</f>
      </c>
      <c t="s">
        <v>33</v>
      </c>
    </row>
    <row r="193" spans="1:5" ht="12.75">
      <c r="A193" s="36" t="s">
        <v>65</v>
      </c>
      <c r="E193" s="37" t="s">
        <v>62</v>
      </c>
    </row>
    <row r="194" spans="1:5" ht="12.75">
      <c r="A194" s="38" t="s">
        <v>66</v>
      </c>
      <c r="E194" s="39" t="s">
        <v>946</v>
      </c>
    </row>
    <row r="195" spans="1:5" ht="102">
      <c r="A195" t="s">
        <v>67</v>
      </c>
      <c r="E195" s="37" t="s">
        <v>1362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20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0+O11+O16+O25+O30+O39+O56+O61+O70+O83+O92+O97+O114+O139+O184</f>
      </c>
      <c t="s">
        <v>32</v>
      </c>
    </row>
    <row r="3" spans="1:16" ht="15" customHeight="1">
      <c r="A3" t="s">
        <v>12</v>
      </c>
      <c s="12" t="s">
        <v>14</v>
      </c>
      <c s="13" t="s">
        <v>15</v>
      </c>
      <c s="1"/>
      <c s="14" t="s">
        <v>16</v>
      </c>
      <c s="1"/>
      <c s="9"/>
      <c s="8" t="s">
        <v>4106</v>
      </c>
      <c s="43">
        <f>0+I11+I16+I25+I30+I39+I56+I61+I70+I83+I92+I97+I114+I139+I184</f>
      </c>
      <c r="O3" t="s">
        <v>29</v>
      </c>
      <c t="s">
        <v>33</v>
      </c>
    </row>
    <row r="4" spans="1:16" ht="15" customHeight="1">
      <c r="A4" t="s">
        <v>17</v>
      </c>
      <c s="12" t="s">
        <v>18</v>
      </c>
      <c s="13" t="s">
        <v>1315</v>
      </c>
      <c s="1"/>
      <c s="14" t="s">
        <v>1316</v>
      </c>
      <c s="1"/>
      <c s="1"/>
      <c s="11"/>
      <c s="11"/>
      <c r="O4" t="s">
        <v>30</v>
      </c>
      <c t="s">
        <v>33</v>
      </c>
    </row>
    <row r="5" spans="1:16" ht="12.75" customHeight="1">
      <c r="A5" t="s">
        <v>21</v>
      </c>
      <c s="12" t="s">
        <v>18</v>
      </c>
      <c s="13" t="s">
        <v>3320</v>
      </c>
      <c s="1"/>
      <c s="14" t="s">
        <v>3321</v>
      </c>
      <c s="1"/>
      <c s="1"/>
      <c s="1"/>
      <c s="1"/>
      <c r="O5" t="s">
        <v>31</v>
      </c>
      <c t="s">
        <v>33</v>
      </c>
    </row>
    <row r="6" spans="1:9" ht="12.75" customHeight="1">
      <c r="A6" t="s">
        <v>24</v>
      </c>
      <c s="12" t="s">
        <v>18</v>
      </c>
      <c s="13" t="s">
        <v>3466</v>
      </c>
      <c s="1"/>
      <c s="14" t="s">
        <v>3467</v>
      </c>
      <c s="1"/>
      <c s="1"/>
      <c s="1"/>
      <c s="1"/>
    </row>
    <row r="7" spans="1:9" ht="12.75" customHeight="1">
      <c r="A7" t="s">
        <v>27</v>
      </c>
      <c s="16" t="s">
        <v>28</v>
      </c>
      <c s="17" t="s">
        <v>4106</v>
      </c>
      <c s="6"/>
      <c s="18" t="s">
        <v>4107</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4044</v>
      </c>
      <c s="27"/>
      <c s="29" t="s">
        <v>4045</v>
      </c>
      <c s="27"/>
      <c s="27"/>
      <c s="27"/>
      <c s="30">
        <f>0+Q11</f>
      </c>
      <c r="O11">
        <f>0+R11</f>
      </c>
      <c r="Q11">
        <f>0+I12</f>
      </c>
      <c>
        <f>0+O12</f>
      </c>
    </row>
    <row r="12" spans="1:16" ht="12.75">
      <c r="A12" s="26" t="s">
        <v>59</v>
      </c>
      <c s="31" t="s">
        <v>39</v>
      </c>
      <c s="31" t="s">
        <v>4109</v>
      </c>
      <c s="26" t="s">
        <v>62</v>
      </c>
      <c s="32" t="s">
        <v>4110</v>
      </c>
      <c s="33" t="s">
        <v>225</v>
      </c>
      <c s="34">
        <v>2</v>
      </c>
      <c s="35">
        <v>0</v>
      </c>
      <c s="35">
        <f>ROUND(ROUND(H12,2)*ROUND(G12,3),2)</f>
      </c>
      <c r="O12">
        <f>(I12*21)/100</f>
      </c>
      <c t="s">
        <v>33</v>
      </c>
    </row>
    <row r="13" spans="1:5" ht="12.75">
      <c r="A13" s="36" t="s">
        <v>65</v>
      </c>
      <c r="E13" s="37" t="s">
        <v>62</v>
      </c>
    </row>
    <row r="14" spans="1:5" ht="12.75">
      <c r="A14" s="38" t="s">
        <v>66</v>
      </c>
      <c r="E14" s="39" t="s">
        <v>4048</v>
      </c>
    </row>
    <row r="15" spans="1:5" ht="63.75">
      <c r="A15" t="s">
        <v>67</v>
      </c>
      <c r="E15" s="37" t="s">
        <v>4049</v>
      </c>
    </row>
    <row r="16" spans="1:18" ht="12.75" customHeight="1">
      <c r="A16" s="6" t="s">
        <v>56</v>
      </c>
      <c s="6"/>
      <c s="41" t="s">
        <v>3472</v>
      </c>
      <c s="6"/>
      <c s="29" t="s">
        <v>3473</v>
      </c>
      <c s="6"/>
      <c s="6"/>
      <c s="6"/>
      <c s="42">
        <f>0+Q16</f>
      </c>
      <c r="O16">
        <f>0+R16</f>
      </c>
      <c r="Q16">
        <f>0+I17+I21</f>
      </c>
      <c>
        <f>0+O17+O21</f>
      </c>
    </row>
    <row r="17" spans="1:16" ht="12.75">
      <c r="A17" s="26" t="s">
        <v>59</v>
      </c>
      <c s="31" t="s">
        <v>33</v>
      </c>
      <c s="31" t="s">
        <v>493</v>
      </c>
      <c s="26" t="s">
        <v>62</v>
      </c>
      <c s="32" t="s">
        <v>494</v>
      </c>
      <c s="33" t="s">
        <v>216</v>
      </c>
      <c s="34">
        <v>0.2</v>
      </c>
      <c s="35">
        <v>0</v>
      </c>
      <c s="35">
        <f>ROUND(ROUND(H17,2)*ROUND(G17,3),2)</f>
      </c>
      <c r="O17">
        <f>(I17*21)/100</f>
      </c>
      <c t="s">
        <v>33</v>
      </c>
    </row>
    <row r="18" spans="1:5" ht="12.75">
      <c r="A18" s="36" t="s">
        <v>65</v>
      </c>
      <c r="E18" s="37" t="s">
        <v>62</v>
      </c>
    </row>
    <row r="19" spans="1:5" ht="12.75">
      <c r="A19" s="38" t="s">
        <v>66</v>
      </c>
      <c r="E19" s="39" t="s">
        <v>4048</v>
      </c>
    </row>
    <row r="20" spans="1:5" ht="229.5">
      <c r="A20" t="s">
        <v>67</v>
      </c>
      <c r="E20" s="37" t="s">
        <v>4111</v>
      </c>
    </row>
    <row r="21" spans="1:16" ht="12.75">
      <c r="A21" s="26" t="s">
        <v>59</v>
      </c>
      <c s="31" t="s">
        <v>32</v>
      </c>
      <c s="31" t="s">
        <v>3474</v>
      </c>
      <c s="26" t="s">
        <v>62</v>
      </c>
      <c s="32" t="s">
        <v>3475</v>
      </c>
      <c s="33" t="s">
        <v>216</v>
      </c>
      <c s="34">
        <v>11</v>
      </c>
      <c s="35">
        <v>0</v>
      </c>
      <c s="35">
        <f>ROUND(ROUND(H21,2)*ROUND(G21,3),2)</f>
      </c>
      <c r="O21">
        <f>(I21*21)/100</f>
      </c>
      <c t="s">
        <v>33</v>
      </c>
    </row>
    <row r="22" spans="1:5" ht="12.75">
      <c r="A22" s="36" t="s">
        <v>65</v>
      </c>
      <c r="E22" s="37" t="s">
        <v>62</v>
      </c>
    </row>
    <row r="23" spans="1:5" ht="12.75">
      <c r="A23" s="38" t="s">
        <v>66</v>
      </c>
      <c r="E23" s="39" t="s">
        <v>4048</v>
      </c>
    </row>
    <row r="24" spans="1:5" ht="216.75">
      <c r="A24" t="s">
        <v>67</v>
      </c>
      <c r="E24" s="37" t="s">
        <v>3477</v>
      </c>
    </row>
    <row r="25" spans="1:18" ht="12.75" customHeight="1">
      <c r="A25" s="6" t="s">
        <v>56</v>
      </c>
      <c s="6"/>
      <c s="41" t="s">
        <v>3478</v>
      </c>
      <c s="6"/>
      <c s="29" t="s">
        <v>3479</v>
      </c>
      <c s="6"/>
      <c s="6"/>
      <c s="6"/>
      <c s="42">
        <f>0+Q25</f>
      </c>
      <c r="O25">
        <f>0+R25</f>
      </c>
      <c r="Q25">
        <f>0+I26</f>
      </c>
      <c>
        <f>0+O26</f>
      </c>
    </row>
    <row r="26" spans="1:16" ht="12.75">
      <c r="A26" s="26" t="s">
        <v>59</v>
      </c>
      <c s="31" t="s">
        <v>43</v>
      </c>
      <c s="31" t="s">
        <v>4112</v>
      </c>
      <c s="26" t="s">
        <v>62</v>
      </c>
      <c s="32" t="s">
        <v>4113</v>
      </c>
      <c s="33" t="s">
        <v>71</v>
      </c>
      <c s="34">
        <v>10</v>
      </c>
      <c s="35">
        <v>0</v>
      </c>
      <c s="35">
        <f>ROUND(ROUND(H26,2)*ROUND(G26,3),2)</f>
      </c>
      <c r="O26">
        <f>(I26*21)/100</f>
      </c>
      <c t="s">
        <v>33</v>
      </c>
    </row>
    <row r="27" spans="1:5" ht="12.75">
      <c r="A27" s="36" t="s">
        <v>65</v>
      </c>
      <c r="E27" s="37" t="s">
        <v>62</v>
      </c>
    </row>
    <row r="28" spans="1:5" ht="12.75">
      <c r="A28" s="38" t="s">
        <v>66</v>
      </c>
      <c r="E28" s="39" t="s">
        <v>4048</v>
      </c>
    </row>
    <row r="29" spans="1:5" ht="25.5">
      <c r="A29" t="s">
        <v>67</v>
      </c>
      <c r="E29" s="37" t="s">
        <v>3482</v>
      </c>
    </row>
    <row r="30" spans="1:18" ht="12.75" customHeight="1">
      <c r="A30" s="6" t="s">
        <v>56</v>
      </c>
      <c s="6"/>
      <c s="41" t="s">
        <v>3483</v>
      </c>
      <c s="6"/>
      <c s="29" t="s">
        <v>3484</v>
      </c>
      <c s="6"/>
      <c s="6"/>
      <c s="6"/>
      <c s="42">
        <f>0+Q30</f>
      </c>
      <c r="O30">
        <f>0+R30</f>
      </c>
      <c r="Q30">
        <f>0+I31+I35</f>
      </c>
      <c>
        <f>0+O31+O35</f>
      </c>
    </row>
    <row r="31" spans="1:16" ht="12.75">
      <c r="A31" s="26" t="s">
        <v>59</v>
      </c>
      <c s="31" t="s">
        <v>50</v>
      </c>
      <c s="31" t="s">
        <v>219</v>
      </c>
      <c s="26" t="s">
        <v>62</v>
      </c>
      <c s="32" t="s">
        <v>220</v>
      </c>
      <c s="33" t="s">
        <v>216</v>
      </c>
      <c s="34">
        <v>11</v>
      </c>
      <c s="35">
        <v>0</v>
      </c>
      <c s="35">
        <f>ROUND(ROUND(H31,2)*ROUND(G31,3),2)</f>
      </c>
      <c r="O31">
        <f>(I31*21)/100</f>
      </c>
      <c t="s">
        <v>33</v>
      </c>
    </row>
    <row r="32" spans="1:5" ht="12.75">
      <c r="A32" s="36" t="s">
        <v>65</v>
      </c>
      <c r="E32" s="37" t="s">
        <v>62</v>
      </c>
    </row>
    <row r="33" spans="1:5" ht="12.75">
      <c r="A33" s="38" t="s">
        <v>66</v>
      </c>
      <c r="E33" s="39" t="s">
        <v>4048</v>
      </c>
    </row>
    <row r="34" spans="1:5" ht="153">
      <c r="A34" t="s">
        <v>67</v>
      </c>
      <c r="E34" s="37" t="s">
        <v>3485</v>
      </c>
    </row>
    <row r="35" spans="1:16" ht="12.75">
      <c r="A35" s="26" t="s">
        <v>59</v>
      </c>
      <c s="31" t="s">
        <v>52</v>
      </c>
      <c s="31" t="s">
        <v>4114</v>
      </c>
      <c s="26" t="s">
        <v>62</v>
      </c>
      <c s="32" t="s">
        <v>4115</v>
      </c>
      <c s="33" t="s">
        <v>216</v>
      </c>
      <c s="34">
        <v>32</v>
      </c>
      <c s="35">
        <v>0</v>
      </c>
      <c s="35">
        <f>ROUND(ROUND(H35,2)*ROUND(G35,3),2)</f>
      </c>
      <c r="O35">
        <f>(I35*21)/100</f>
      </c>
      <c t="s">
        <v>33</v>
      </c>
    </row>
    <row r="36" spans="1:5" ht="12.75">
      <c r="A36" s="36" t="s">
        <v>65</v>
      </c>
      <c r="E36" s="37" t="s">
        <v>62</v>
      </c>
    </row>
    <row r="37" spans="1:5" ht="12.75">
      <c r="A37" s="38" t="s">
        <v>66</v>
      </c>
      <c r="E37" s="39" t="s">
        <v>4048</v>
      </c>
    </row>
    <row r="38" spans="1:5" ht="191.25">
      <c r="A38" t="s">
        <v>67</v>
      </c>
      <c r="E38" s="37" t="s">
        <v>4116</v>
      </c>
    </row>
    <row r="39" spans="1:18" ht="12.75" customHeight="1">
      <c r="A39" s="6" t="s">
        <v>56</v>
      </c>
      <c s="6"/>
      <c s="41" t="s">
        <v>4056</v>
      </c>
      <c s="6"/>
      <c s="29" t="s">
        <v>4057</v>
      </c>
      <c s="6"/>
      <c s="6"/>
      <c s="6"/>
      <c s="42">
        <f>0+Q39</f>
      </c>
      <c r="O39">
        <f>0+R39</f>
      </c>
      <c r="Q39">
        <f>0+I40+I44+I48+I52</f>
      </c>
      <c>
        <f>0+O40+O44+O48+O52</f>
      </c>
    </row>
    <row r="40" spans="1:16" ht="12.75">
      <c r="A40" s="26" t="s">
        <v>59</v>
      </c>
      <c s="31" t="s">
        <v>231</v>
      </c>
      <c s="31" t="s">
        <v>1705</v>
      </c>
      <c s="26" t="s">
        <v>62</v>
      </c>
      <c s="32" t="s">
        <v>1706</v>
      </c>
      <c s="33" t="s">
        <v>225</v>
      </c>
      <c s="34">
        <v>8</v>
      </c>
      <c s="35">
        <v>0</v>
      </c>
      <c s="35">
        <f>ROUND(ROUND(H40,2)*ROUND(G40,3),2)</f>
      </c>
      <c r="O40">
        <f>(I40*21)/100</f>
      </c>
      <c t="s">
        <v>33</v>
      </c>
    </row>
    <row r="41" spans="1:5" ht="12.75">
      <c r="A41" s="36" t="s">
        <v>65</v>
      </c>
      <c r="E41" s="37" t="s">
        <v>62</v>
      </c>
    </row>
    <row r="42" spans="1:5" ht="12.75">
      <c r="A42" s="38" t="s">
        <v>66</v>
      </c>
      <c r="E42" s="39" t="s">
        <v>4048</v>
      </c>
    </row>
    <row r="43" spans="1:5" ht="25.5">
      <c r="A43" t="s">
        <v>67</v>
      </c>
      <c r="E43" s="37" t="s">
        <v>4060</v>
      </c>
    </row>
    <row r="44" spans="1:16" ht="12.75">
      <c r="A44" s="26" t="s">
        <v>59</v>
      </c>
      <c s="31" t="s">
        <v>234</v>
      </c>
      <c s="31" t="s">
        <v>4061</v>
      </c>
      <c s="26" t="s">
        <v>62</v>
      </c>
      <c s="32" t="s">
        <v>4062</v>
      </c>
      <c s="33" t="s">
        <v>216</v>
      </c>
      <c s="34">
        <v>1.6</v>
      </c>
      <c s="35">
        <v>0</v>
      </c>
      <c s="35">
        <f>ROUND(ROUND(H44,2)*ROUND(G44,3),2)</f>
      </c>
      <c r="O44">
        <f>(I44*21)/100</f>
      </c>
      <c t="s">
        <v>33</v>
      </c>
    </row>
    <row r="45" spans="1:5" ht="12.75">
      <c r="A45" s="36" t="s">
        <v>65</v>
      </c>
      <c r="E45" s="37" t="s">
        <v>62</v>
      </c>
    </row>
    <row r="46" spans="1:5" ht="12.75">
      <c r="A46" s="38" t="s">
        <v>66</v>
      </c>
      <c r="E46" s="39" t="s">
        <v>4048</v>
      </c>
    </row>
    <row r="47" spans="1:5" ht="25.5">
      <c r="A47" t="s">
        <v>67</v>
      </c>
      <c r="E47" s="37" t="s">
        <v>4063</v>
      </c>
    </row>
    <row r="48" spans="1:16" ht="12.75">
      <c r="A48" s="26" t="s">
        <v>59</v>
      </c>
      <c s="31" t="s">
        <v>237</v>
      </c>
      <c s="31" t="s">
        <v>1709</v>
      </c>
      <c s="26" t="s">
        <v>62</v>
      </c>
      <c s="32" t="s">
        <v>1710</v>
      </c>
      <c s="33" t="s">
        <v>225</v>
      </c>
      <c s="34">
        <v>15</v>
      </c>
      <c s="35">
        <v>0</v>
      </c>
      <c s="35">
        <f>ROUND(ROUND(H48,2)*ROUND(G48,3),2)</f>
      </c>
      <c r="O48">
        <f>(I48*21)/100</f>
      </c>
      <c t="s">
        <v>33</v>
      </c>
    </row>
    <row r="49" spans="1:5" ht="12.75">
      <c r="A49" s="36" t="s">
        <v>65</v>
      </c>
      <c r="E49" s="37" t="s">
        <v>62</v>
      </c>
    </row>
    <row r="50" spans="1:5" ht="12.75">
      <c r="A50" s="38" t="s">
        <v>66</v>
      </c>
      <c r="E50" s="39" t="s">
        <v>4048</v>
      </c>
    </row>
    <row r="51" spans="1:5" ht="25.5">
      <c r="A51" t="s">
        <v>67</v>
      </c>
      <c r="E51" s="37" t="s">
        <v>1711</v>
      </c>
    </row>
    <row r="52" spans="1:16" ht="12.75">
      <c r="A52" s="26" t="s">
        <v>59</v>
      </c>
      <c s="31" t="s">
        <v>240</v>
      </c>
      <c s="31" t="s">
        <v>1715</v>
      </c>
      <c s="26" t="s">
        <v>62</v>
      </c>
      <c s="32" t="s">
        <v>1716</v>
      </c>
      <c s="33" t="s">
        <v>216</v>
      </c>
      <c s="34">
        <v>5</v>
      </c>
      <c s="35">
        <v>0</v>
      </c>
      <c s="35">
        <f>ROUND(ROUND(H52,2)*ROUND(G52,3),2)</f>
      </c>
      <c r="O52">
        <f>(I52*21)/100</f>
      </c>
      <c t="s">
        <v>33</v>
      </c>
    </row>
    <row r="53" spans="1:5" ht="12.75">
      <c r="A53" s="36" t="s">
        <v>65</v>
      </c>
      <c r="E53" s="37" t="s">
        <v>62</v>
      </c>
    </row>
    <row r="54" spans="1:5" ht="12.75">
      <c r="A54" s="38" t="s">
        <v>66</v>
      </c>
      <c r="E54" s="39" t="s">
        <v>946</v>
      </c>
    </row>
    <row r="55" spans="1:5" ht="38.25">
      <c r="A55" t="s">
        <v>67</v>
      </c>
      <c r="E55" s="37" t="s">
        <v>1718</v>
      </c>
    </row>
    <row r="56" spans="1:18" ht="12.75" customHeight="1">
      <c r="A56" s="6" t="s">
        <v>56</v>
      </c>
      <c s="6"/>
      <c s="41" t="s">
        <v>103</v>
      </c>
      <c s="6"/>
      <c s="29" t="s">
        <v>3497</v>
      </c>
      <c s="6"/>
      <c s="6"/>
      <c s="6"/>
      <c s="42">
        <f>0+Q56</f>
      </c>
      <c r="O56">
        <f>0+R56</f>
      </c>
      <c r="Q56">
        <f>0+I57</f>
      </c>
      <c>
        <f>0+O57</f>
      </c>
    </row>
    <row r="57" spans="1:16" ht="12.75">
      <c r="A57" s="26" t="s">
        <v>59</v>
      </c>
      <c s="31" t="s">
        <v>243</v>
      </c>
      <c s="31" t="s">
        <v>3498</v>
      </c>
      <c s="26" t="s">
        <v>62</v>
      </c>
      <c s="32" t="s">
        <v>3499</v>
      </c>
      <c s="33" t="s">
        <v>213</v>
      </c>
      <c s="34">
        <v>2</v>
      </c>
      <c s="35">
        <v>0</v>
      </c>
      <c s="35">
        <f>ROUND(ROUND(H57,2)*ROUND(G57,3),2)</f>
      </c>
      <c r="O57">
        <f>(I57*21)/100</f>
      </c>
      <c t="s">
        <v>33</v>
      </c>
    </row>
    <row r="58" spans="1:5" ht="12.75">
      <c r="A58" s="36" t="s">
        <v>65</v>
      </c>
      <c r="E58" s="37" t="s">
        <v>62</v>
      </c>
    </row>
    <row r="59" spans="1:5" ht="12.75">
      <c r="A59" s="38" t="s">
        <v>66</v>
      </c>
      <c r="E59" s="39" t="s">
        <v>946</v>
      </c>
    </row>
    <row r="60" spans="1:5" ht="12.75">
      <c r="A60" t="s">
        <v>67</v>
      </c>
      <c r="E60" s="37" t="s">
        <v>3500</v>
      </c>
    </row>
    <row r="61" spans="1:18" ht="12.75" customHeight="1">
      <c r="A61" s="6" t="s">
        <v>56</v>
      </c>
      <c s="6"/>
      <c s="41" t="s">
        <v>3506</v>
      </c>
      <c s="6"/>
      <c s="29" t="s">
        <v>3507</v>
      </c>
      <c s="6"/>
      <c s="6"/>
      <c s="6"/>
      <c s="42">
        <f>0+Q61</f>
      </c>
      <c r="O61">
        <f>0+R61</f>
      </c>
      <c r="Q61">
        <f>0+I62+I66</f>
      </c>
      <c>
        <f>0+O62+O66</f>
      </c>
    </row>
    <row r="62" spans="1:16" ht="25.5">
      <c r="A62" s="26" t="s">
        <v>59</v>
      </c>
      <c s="31" t="s">
        <v>60</v>
      </c>
      <c s="31" t="s">
        <v>227</v>
      </c>
      <c s="26" t="s">
        <v>62</v>
      </c>
      <c s="32" t="s">
        <v>228</v>
      </c>
      <c s="33" t="s">
        <v>81</v>
      </c>
      <c s="34">
        <v>9</v>
      </c>
      <c s="35">
        <v>0</v>
      </c>
      <c s="35">
        <f>ROUND(ROUND(H62,2)*ROUND(G62,3),2)</f>
      </c>
      <c r="O62">
        <f>(I62*21)/100</f>
      </c>
      <c t="s">
        <v>33</v>
      </c>
    </row>
    <row r="63" spans="1:5" ht="12.75">
      <c r="A63" s="36" t="s">
        <v>65</v>
      </c>
      <c r="E63" s="37" t="s">
        <v>62</v>
      </c>
    </row>
    <row r="64" spans="1:5" ht="12.75">
      <c r="A64" s="38" t="s">
        <v>66</v>
      </c>
      <c r="E64" s="39" t="s">
        <v>4048</v>
      </c>
    </row>
    <row r="65" spans="1:5" ht="25.5">
      <c r="A65" t="s">
        <v>67</v>
      </c>
      <c r="E65" s="37" t="s">
        <v>3508</v>
      </c>
    </row>
    <row r="66" spans="1:16" ht="12.75">
      <c r="A66" s="26" t="s">
        <v>59</v>
      </c>
      <c s="31" t="s">
        <v>68</v>
      </c>
      <c s="31" t="s">
        <v>229</v>
      </c>
      <c s="26" t="s">
        <v>62</v>
      </c>
      <c s="32" t="s">
        <v>230</v>
      </c>
      <c s="33" t="s">
        <v>81</v>
      </c>
      <c s="34">
        <v>7</v>
      </c>
      <c s="35">
        <v>0</v>
      </c>
      <c s="35">
        <f>ROUND(ROUND(H66,2)*ROUND(G66,3),2)</f>
      </c>
      <c r="O66">
        <f>(I66*21)/100</f>
      </c>
      <c t="s">
        <v>33</v>
      </c>
    </row>
    <row r="67" spans="1:5" ht="12.75">
      <c r="A67" s="36" t="s">
        <v>65</v>
      </c>
      <c r="E67" s="37" t="s">
        <v>62</v>
      </c>
    </row>
    <row r="68" spans="1:5" ht="12.75">
      <c r="A68" s="38" t="s">
        <v>66</v>
      </c>
      <c r="E68" s="39" t="s">
        <v>4048</v>
      </c>
    </row>
    <row r="69" spans="1:5" ht="38.25">
      <c r="A69" t="s">
        <v>67</v>
      </c>
      <c r="E69" s="37" t="s">
        <v>3509</v>
      </c>
    </row>
    <row r="70" spans="1:18" ht="12.75" customHeight="1">
      <c r="A70" s="6" t="s">
        <v>56</v>
      </c>
      <c s="6"/>
      <c s="41" t="s">
        <v>3510</v>
      </c>
      <c s="6"/>
      <c s="29" t="s">
        <v>3511</v>
      </c>
      <c s="6"/>
      <c s="6"/>
      <c s="6"/>
      <c s="42">
        <f>0+Q70</f>
      </c>
      <c r="O70">
        <f>0+R70</f>
      </c>
      <c r="Q70">
        <f>0+I71+I75+I79</f>
      </c>
      <c>
        <f>0+O71+O75+O79</f>
      </c>
    </row>
    <row r="71" spans="1:16" ht="12.75">
      <c r="A71" s="26" t="s">
        <v>59</v>
      </c>
      <c s="31" t="s">
        <v>72</v>
      </c>
      <c s="31" t="s">
        <v>4117</v>
      </c>
      <c s="26" t="s">
        <v>62</v>
      </c>
      <c s="32" t="s">
        <v>4118</v>
      </c>
      <c s="33" t="s">
        <v>71</v>
      </c>
      <c s="34">
        <v>50</v>
      </c>
      <c s="35">
        <v>0</v>
      </c>
      <c s="35">
        <f>ROUND(ROUND(H71,2)*ROUND(G71,3),2)</f>
      </c>
      <c r="O71">
        <f>(I71*21)/100</f>
      </c>
      <c t="s">
        <v>33</v>
      </c>
    </row>
    <row r="72" spans="1:5" ht="12.75">
      <c r="A72" s="36" t="s">
        <v>65</v>
      </c>
      <c r="E72" s="37" t="s">
        <v>62</v>
      </c>
    </row>
    <row r="73" spans="1:5" ht="12.75">
      <c r="A73" s="38" t="s">
        <v>66</v>
      </c>
      <c r="E73" s="39" t="s">
        <v>4119</v>
      </c>
    </row>
    <row r="74" spans="1:5" ht="25.5">
      <c r="A74" t="s">
        <v>67</v>
      </c>
      <c r="E74" s="37" t="s">
        <v>1057</v>
      </c>
    </row>
    <row r="75" spans="1:16" ht="12.75">
      <c r="A75" s="26" t="s">
        <v>59</v>
      </c>
      <c s="31" t="s">
        <v>75</v>
      </c>
      <c s="31" t="s">
        <v>235</v>
      </c>
      <c s="26" t="s">
        <v>62</v>
      </c>
      <c s="32" t="s">
        <v>236</v>
      </c>
      <c s="33" t="s">
        <v>71</v>
      </c>
      <c s="34">
        <v>49</v>
      </c>
      <c s="35">
        <v>0</v>
      </c>
      <c s="35">
        <f>ROUND(ROUND(H75,2)*ROUND(G75,3),2)</f>
      </c>
      <c r="O75">
        <f>(I75*21)/100</f>
      </c>
      <c t="s">
        <v>33</v>
      </c>
    </row>
    <row r="76" spans="1:5" ht="12.75">
      <c r="A76" s="36" t="s">
        <v>65</v>
      </c>
      <c r="E76" s="37" t="s">
        <v>62</v>
      </c>
    </row>
    <row r="77" spans="1:5" ht="12.75">
      <c r="A77" s="38" t="s">
        <v>66</v>
      </c>
      <c r="E77" s="39" t="s">
        <v>4048</v>
      </c>
    </row>
    <row r="78" spans="1:5" ht="76.5">
      <c r="A78" t="s">
        <v>67</v>
      </c>
      <c r="E78" s="37" t="s">
        <v>3513</v>
      </c>
    </row>
    <row r="79" spans="1:16" ht="12.75">
      <c r="A79" s="26" t="s">
        <v>59</v>
      </c>
      <c s="31" t="s">
        <v>78</v>
      </c>
      <c s="31" t="s">
        <v>4120</v>
      </c>
      <c s="26" t="s">
        <v>62</v>
      </c>
      <c s="32" t="s">
        <v>4121</v>
      </c>
      <c s="33" t="s">
        <v>71</v>
      </c>
      <c s="34">
        <v>26</v>
      </c>
      <c s="35">
        <v>0</v>
      </c>
      <c s="35">
        <f>ROUND(ROUND(H79,2)*ROUND(G79,3),2)</f>
      </c>
      <c r="O79">
        <f>(I79*21)/100</f>
      </c>
      <c t="s">
        <v>33</v>
      </c>
    </row>
    <row r="80" spans="1:5" ht="12.75">
      <c r="A80" s="36" t="s">
        <v>65</v>
      </c>
      <c r="E80" s="37" t="s">
        <v>62</v>
      </c>
    </row>
    <row r="81" spans="1:5" ht="12.75">
      <c r="A81" s="38" t="s">
        <v>66</v>
      </c>
      <c r="E81" s="39" t="s">
        <v>4048</v>
      </c>
    </row>
    <row r="82" spans="1:5" ht="38.25">
      <c r="A82" t="s">
        <v>67</v>
      </c>
      <c r="E82" s="37" t="s">
        <v>4122</v>
      </c>
    </row>
    <row r="83" spans="1:18" ht="12.75" customHeight="1">
      <c r="A83" s="6" t="s">
        <v>56</v>
      </c>
      <c s="6"/>
      <c s="41" t="s">
        <v>978</v>
      </c>
      <c s="6"/>
      <c s="29" t="s">
        <v>979</v>
      </c>
      <c s="6"/>
      <c s="6"/>
      <c s="6"/>
      <c s="42">
        <f>0+Q83</f>
      </c>
      <c r="O83">
        <f>0+R83</f>
      </c>
      <c r="Q83">
        <f>0+I84+I88</f>
      </c>
      <c>
        <f>0+O84+O88</f>
      </c>
    </row>
    <row r="84" spans="1:16" ht="25.5">
      <c r="A84" s="26" t="s">
        <v>59</v>
      </c>
      <c s="31" t="s">
        <v>82</v>
      </c>
      <c s="31" t="s">
        <v>4123</v>
      </c>
      <c s="26" t="s">
        <v>62</v>
      </c>
      <c s="32" t="s">
        <v>4124</v>
      </c>
      <c s="33" t="s">
        <v>81</v>
      </c>
      <c s="34">
        <v>6</v>
      </c>
      <c s="35">
        <v>0</v>
      </c>
      <c s="35">
        <f>ROUND(ROUND(H84,2)*ROUND(G84,3),2)</f>
      </c>
      <c r="O84">
        <f>(I84*21)/100</f>
      </c>
      <c t="s">
        <v>33</v>
      </c>
    </row>
    <row r="85" spans="1:5" ht="12.75">
      <c r="A85" s="36" t="s">
        <v>65</v>
      </c>
      <c r="E85" s="37" t="s">
        <v>62</v>
      </c>
    </row>
    <row r="86" spans="1:5" ht="12.75">
      <c r="A86" s="38" t="s">
        <v>66</v>
      </c>
      <c r="E86" s="39" t="s">
        <v>4048</v>
      </c>
    </row>
    <row r="87" spans="1:5" ht="25.5">
      <c r="A87" t="s">
        <v>67</v>
      </c>
      <c r="E87" s="37" t="s">
        <v>4125</v>
      </c>
    </row>
    <row r="88" spans="1:16" ht="25.5">
      <c r="A88" s="26" t="s">
        <v>59</v>
      </c>
      <c s="31" t="s">
        <v>85</v>
      </c>
      <c s="31" t="s">
        <v>247</v>
      </c>
      <c s="26" t="s">
        <v>62</v>
      </c>
      <c s="32" t="s">
        <v>248</v>
      </c>
      <c s="33" t="s">
        <v>81</v>
      </c>
      <c s="34">
        <v>2</v>
      </c>
      <c s="35">
        <v>0</v>
      </c>
      <c s="35">
        <f>ROUND(ROUND(H88,2)*ROUND(G88,3),2)</f>
      </c>
      <c r="O88">
        <f>(I88*21)/100</f>
      </c>
      <c t="s">
        <v>33</v>
      </c>
    </row>
    <row r="89" spans="1:5" ht="12.75">
      <c r="A89" s="36" t="s">
        <v>65</v>
      </c>
      <c r="E89" s="37" t="s">
        <v>62</v>
      </c>
    </row>
    <row r="90" spans="1:5" ht="12.75">
      <c r="A90" s="38" t="s">
        <v>66</v>
      </c>
      <c r="E90" s="39" t="s">
        <v>4048</v>
      </c>
    </row>
    <row r="91" spans="1:5" ht="38.25">
      <c r="A91" t="s">
        <v>67</v>
      </c>
      <c r="E91" s="37" t="s">
        <v>3523</v>
      </c>
    </row>
    <row r="92" spans="1:18" ht="12.75" customHeight="1">
      <c r="A92" s="6" t="s">
        <v>56</v>
      </c>
      <c s="6"/>
      <c s="41" t="s">
        <v>4126</v>
      </c>
      <c s="6"/>
      <c s="29" t="s">
        <v>4127</v>
      </c>
      <c s="6"/>
      <c s="6"/>
      <c s="6"/>
      <c s="42">
        <f>0+Q92</f>
      </c>
      <c r="O92">
        <f>0+R92</f>
      </c>
      <c r="Q92">
        <f>0+I93</f>
      </c>
      <c>
        <f>0+O93</f>
      </c>
    </row>
    <row r="93" spans="1:16" ht="12.75">
      <c r="A93" s="26" t="s">
        <v>59</v>
      </c>
      <c s="31" t="s">
        <v>88</v>
      </c>
      <c s="31" t="s">
        <v>4128</v>
      </c>
      <c s="26" t="s">
        <v>62</v>
      </c>
      <c s="32" t="s">
        <v>4129</v>
      </c>
      <c s="33" t="s">
        <v>225</v>
      </c>
      <c s="34">
        <v>6</v>
      </c>
      <c s="35">
        <v>0</v>
      </c>
      <c s="35">
        <f>ROUND(ROUND(H93,2)*ROUND(G93,3),2)</f>
      </c>
      <c r="O93">
        <f>(I93*21)/100</f>
      </c>
      <c t="s">
        <v>33</v>
      </c>
    </row>
    <row r="94" spans="1:5" ht="12.75">
      <c r="A94" s="36" t="s">
        <v>65</v>
      </c>
      <c r="E94" s="37" t="s">
        <v>62</v>
      </c>
    </row>
    <row r="95" spans="1:5" ht="12.75">
      <c r="A95" s="38" t="s">
        <v>66</v>
      </c>
      <c r="E95" s="39" t="s">
        <v>4048</v>
      </c>
    </row>
    <row r="96" spans="1:5" ht="63.75">
      <c r="A96" t="s">
        <v>67</v>
      </c>
      <c r="E96" s="37" t="s">
        <v>989</v>
      </c>
    </row>
    <row r="97" spans="1:18" ht="12.75" customHeight="1">
      <c r="A97" s="6" t="s">
        <v>56</v>
      </c>
      <c s="6"/>
      <c s="41" t="s">
        <v>994</v>
      </c>
      <c s="6"/>
      <c s="29" t="s">
        <v>995</v>
      </c>
      <c s="6"/>
      <c s="6"/>
      <c s="6"/>
      <c s="42">
        <f>0+Q97</f>
      </c>
      <c r="O97">
        <f>0+R97</f>
      </c>
      <c r="Q97">
        <f>0+I98+I102+I106+I110</f>
      </c>
      <c>
        <f>0+O98+O102+O106+O110</f>
      </c>
    </row>
    <row r="98" spans="1:16" ht="12.75">
      <c r="A98" s="26" t="s">
        <v>59</v>
      </c>
      <c s="31" t="s">
        <v>91</v>
      </c>
      <c s="31" t="s">
        <v>4089</v>
      </c>
      <c s="26" t="s">
        <v>62</v>
      </c>
      <c s="32" t="s">
        <v>4090</v>
      </c>
      <c s="33" t="s">
        <v>81</v>
      </c>
      <c s="34">
        <v>2</v>
      </c>
      <c s="35">
        <v>0</v>
      </c>
      <c s="35">
        <f>ROUND(ROUND(H98,2)*ROUND(G98,3),2)</f>
      </c>
      <c r="O98">
        <f>(I98*21)/100</f>
      </c>
      <c t="s">
        <v>33</v>
      </c>
    </row>
    <row r="99" spans="1:5" ht="12.75">
      <c r="A99" s="36" t="s">
        <v>65</v>
      </c>
      <c r="E99" s="37" t="s">
        <v>62</v>
      </c>
    </row>
    <row r="100" spans="1:5" ht="12.75">
      <c r="A100" s="38" t="s">
        <v>66</v>
      </c>
      <c r="E100" s="39" t="s">
        <v>946</v>
      </c>
    </row>
    <row r="101" spans="1:5" ht="51">
      <c r="A101" t="s">
        <v>67</v>
      </c>
      <c r="E101" s="37" t="s">
        <v>999</v>
      </c>
    </row>
    <row r="102" spans="1:16" ht="12.75">
      <c r="A102" s="26" t="s">
        <v>59</v>
      </c>
      <c s="31" t="s">
        <v>94</v>
      </c>
      <c s="31" t="s">
        <v>4130</v>
      </c>
      <c s="26" t="s">
        <v>62</v>
      </c>
      <c s="32" t="s">
        <v>4131</v>
      </c>
      <c s="33" t="s">
        <v>81</v>
      </c>
      <c s="34">
        <v>2</v>
      </c>
      <c s="35">
        <v>0</v>
      </c>
      <c s="35">
        <f>ROUND(ROUND(H102,2)*ROUND(G102,3),2)</f>
      </c>
      <c r="O102">
        <f>(I102*21)/100</f>
      </c>
      <c t="s">
        <v>33</v>
      </c>
    </row>
    <row r="103" spans="1:5" ht="12.75">
      <c r="A103" s="36" t="s">
        <v>65</v>
      </c>
      <c r="E103" s="37" t="s">
        <v>62</v>
      </c>
    </row>
    <row r="104" spans="1:5" ht="12.75">
      <c r="A104" s="38" t="s">
        <v>66</v>
      </c>
      <c r="E104" s="39" t="s">
        <v>946</v>
      </c>
    </row>
    <row r="105" spans="1:5" ht="51">
      <c r="A105" t="s">
        <v>67</v>
      </c>
      <c r="E105" s="37" t="s">
        <v>999</v>
      </c>
    </row>
    <row r="106" spans="1:16" ht="25.5">
      <c r="A106" s="26" t="s">
        <v>59</v>
      </c>
      <c s="31" t="s">
        <v>97</v>
      </c>
      <c s="31" t="s">
        <v>3524</v>
      </c>
      <c s="26" t="s">
        <v>62</v>
      </c>
      <c s="32" t="s">
        <v>3525</v>
      </c>
      <c s="33" t="s">
        <v>81</v>
      </c>
      <c s="34">
        <v>3</v>
      </c>
      <c s="35">
        <v>0</v>
      </c>
      <c s="35">
        <f>ROUND(ROUND(H106,2)*ROUND(G106,3),2)</f>
      </c>
      <c r="O106">
        <f>(I106*21)/100</f>
      </c>
      <c t="s">
        <v>33</v>
      </c>
    </row>
    <row r="107" spans="1:5" ht="12.75">
      <c r="A107" s="36" t="s">
        <v>65</v>
      </c>
      <c r="E107" s="37" t="s">
        <v>62</v>
      </c>
    </row>
    <row r="108" spans="1:5" ht="12.75">
      <c r="A108" s="38" t="s">
        <v>66</v>
      </c>
      <c r="E108" s="39" t="s">
        <v>4048</v>
      </c>
    </row>
    <row r="109" spans="1:5" ht="51">
      <c r="A109" t="s">
        <v>67</v>
      </c>
      <c r="E109" s="37" t="s">
        <v>986</v>
      </c>
    </row>
    <row r="110" spans="1:16" ht="12.75">
      <c r="A110" s="26" t="s">
        <v>59</v>
      </c>
      <c s="31" t="s">
        <v>100</v>
      </c>
      <c s="31" t="s">
        <v>4132</v>
      </c>
      <c s="26" t="s">
        <v>62</v>
      </c>
      <c s="32" t="s">
        <v>4133</v>
      </c>
      <c s="33" t="s">
        <v>71</v>
      </c>
      <c s="34">
        <v>38</v>
      </c>
      <c s="35">
        <v>0</v>
      </c>
      <c s="35">
        <f>ROUND(ROUND(H110,2)*ROUND(G110,3),2)</f>
      </c>
      <c r="O110">
        <f>(I110*21)/100</f>
      </c>
      <c t="s">
        <v>33</v>
      </c>
    </row>
    <row r="111" spans="1:5" ht="12.75">
      <c r="A111" s="36" t="s">
        <v>65</v>
      </c>
      <c r="E111" s="37" t="s">
        <v>62</v>
      </c>
    </row>
    <row r="112" spans="1:5" ht="12.75">
      <c r="A112" s="38" t="s">
        <v>66</v>
      </c>
      <c r="E112" s="39" t="s">
        <v>4119</v>
      </c>
    </row>
    <row r="113" spans="1:5" ht="63.75">
      <c r="A113" t="s">
        <v>67</v>
      </c>
      <c r="E113" s="37" t="s">
        <v>4134</v>
      </c>
    </row>
    <row r="114" spans="1:18" ht="12.75" customHeight="1">
      <c r="A114" s="6" t="s">
        <v>56</v>
      </c>
      <c s="6"/>
      <c s="41" t="s">
        <v>839</v>
      </c>
      <c s="6"/>
      <c s="29" t="s">
        <v>840</v>
      </c>
      <c s="6"/>
      <c s="6"/>
      <c s="6"/>
      <c s="42">
        <f>0+Q114</f>
      </c>
      <c r="O114">
        <f>0+R114</f>
      </c>
      <c r="Q114">
        <f>0+I115+I119+I123+I127+I131+I135</f>
      </c>
      <c>
        <f>0+O115+O119+O123+O127+O131+O135</f>
      </c>
    </row>
    <row r="115" spans="1:16" ht="38.25">
      <c r="A115" s="26" t="s">
        <v>59</v>
      </c>
      <c s="31" t="s">
        <v>246</v>
      </c>
      <c s="31" t="s">
        <v>4135</v>
      </c>
      <c s="26" t="s">
        <v>62</v>
      </c>
      <c s="32" t="s">
        <v>4136</v>
      </c>
      <c s="33" t="s">
        <v>81</v>
      </c>
      <c s="34">
        <v>1</v>
      </c>
      <c s="35">
        <v>0</v>
      </c>
      <c s="35">
        <f>ROUND(ROUND(H115,2)*ROUND(G115,3),2)</f>
      </c>
      <c r="O115">
        <f>(I115*21)/100</f>
      </c>
      <c t="s">
        <v>33</v>
      </c>
    </row>
    <row r="116" spans="1:5" ht="12.75">
      <c r="A116" s="36" t="s">
        <v>65</v>
      </c>
      <c r="E116" s="37" t="s">
        <v>62</v>
      </c>
    </row>
    <row r="117" spans="1:5" ht="12.75">
      <c r="A117" s="38" t="s">
        <v>66</v>
      </c>
      <c r="E117" s="39" t="s">
        <v>4137</v>
      </c>
    </row>
    <row r="118" spans="1:5" ht="38.25">
      <c r="A118" t="s">
        <v>67</v>
      </c>
      <c r="E118" s="37" t="s">
        <v>844</v>
      </c>
    </row>
    <row r="119" spans="1:16" ht="12.75">
      <c r="A119" s="26" t="s">
        <v>59</v>
      </c>
      <c s="31" t="s">
        <v>110</v>
      </c>
      <c s="31" t="s">
        <v>4138</v>
      </c>
      <c s="26" t="s">
        <v>62</v>
      </c>
      <c s="32" t="s">
        <v>4139</v>
      </c>
      <c s="33" t="s">
        <v>71</v>
      </c>
      <c s="34">
        <v>37</v>
      </c>
      <c s="35">
        <v>0</v>
      </c>
      <c s="35">
        <f>ROUND(ROUND(H119,2)*ROUND(G119,3),2)</f>
      </c>
      <c r="O119">
        <f>(I119*21)/100</f>
      </c>
      <c t="s">
        <v>33</v>
      </c>
    </row>
    <row r="120" spans="1:5" ht="12.75">
      <c r="A120" s="36" t="s">
        <v>65</v>
      </c>
      <c r="E120" s="37" t="s">
        <v>62</v>
      </c>
    </row>
    <row r="121" spans="1:5" ht="12.75">
      <c r="A121" s="38" t="s">
        <v>66</v>
      </c>
      <c r="E121" s="39" t="s">
        <v>4137</v>
      </c>
    </row>
    <row r="122" spans="1:5" ht="25.5">
      <c r="A122" t="s">
        <v>67</v>
      </c>
      <c r="E122" s="37" t="s">
        <v>4140</v>
      </c>
    </row>
    <row r="123" spans="1:16" ht="12.75">
      <c r="A123" s="26" t="s">
        <v>59</v>
      </c>
      <c s="31" t="s">
        <v>113</v>
      </c>
      <c s="31" t="s">
        <v>703</v>
      </c>
      <c s="26" t="s">
        <v>62</v>
      </c>
      <c s="32" t="s">
        <v>704</v>
      </c>
      <c s="33" t="s">
        <v>81</v>
      </c>
      <c s="34">
        <v>4</v>
      </c>
      <c s="35">
        <v>0</v>
      </c>
      <c s="35">
        <f>ROUND(ROUND(H123,2)*ROUND(G123,3),2)</f>
      </c>
      <c r="O123">
        <f>(I123*21)/100</f>
      </c>
      <c t="s">
        <v>33</v>
      </c>
    </row>
    <row r="124" spans="1:5" ht="12.75">
      <c r="A124" s="36" t="s">
        <v>65</v>
      </c>
      <c r="E124" s="37" t="s">
        <v>62</v>
      </c>
    </row>
    <row r="125" spans="1:5" ht="12.75">
      <c r="A125" s="38" t="s">
        <v>66</v>
      </c>
      <c r="E125" s="39" t="s">
        <v>4137</v>
      </c>
    </row>
    <row r="126" spans="1:5" ht="25.5">
      <c r="A126" t="s">
        <v>67</v>
      </c>
      <c r="E126" s="37" t="s">
        <v>1064</v>
      </c>
    </row>
    <row r="127" spans="1:16" ht="12.75">
      <c r="A127" s="26" t="s">
        <v>59</v>
      </c>
      <c s="31" t="s">
        <v>116</v>
      </c>
      <c s="31" t="s">
        <v>4141</v>
      </c>
      <c s="26" t="s">
        <v>62</v>
      </c>
      <c s="32" t="s">
        <v>4142</v>
      </c>
      <c s="33" t="s">
        <v>81</v>
      </c>
      <c s="34">
        <v>16</v>
      </c>
      <c s="35">
        <v>0</v>
      </c>
      <c s="35">
        <f>ROUND(ROUND(H127,2)*ROUND(G127,3),2)</f>
      </c>
      <c r="O127">
        <f>(I127*21)/100</f>
      </c>
      <c t="s">
        <v>33</v>
      </c>
    </row>
    <row r="128" spans="1:5" ht="12.75">
      <c r="A128" s="36" t="s">
        <v>65</v>
      </c>
      <c r="E128" s="37" t="s">
        <v>62</v>
      </c>
    </row>
    <row r="129" spans="1:5" ht="12.75">
      <c r="A129" s="38" t="s">
        <v>66</v>
      </c>
      <c r="E129" s="39" t="s">
        <v>4137</v>
      </c>
    </row>
    <row r="130" spans="1:5" ht="25.5">
      <c r="A130" t="s">
        <v>67</v>
      </c>
      <c r="E130" s="37" t="s">
        <v>1064</v>
      </c>
    </row>
    <row r="131" spans="1:16" ht="12.75">
      <c r="A131" s="26" t="s">
        <v>59</v>
      </c>
      <c s="31" t="s">
        <v>103</v>
      </c>
      <c s="31" t="s">
        <v>4143</v>
      </c>
      <c s="26" t="s">
        <v>62</v>
      </c>
      <c s="32" t="s">
        <v>4026</v>
      </c>
      <c s="33" t="s">
        <v>71</v>
      </c>
      <c s="34">
        <v>180</v>
      </c>
      <c s="35">
        <v>0</v>
      </c>
      <c s="35">
        <f>ROUND(ROUND(H131,2)*ROUND(G131,3),2)</f>
      </c>
      <c r="O131">
        <f>(I131*21)/100</f>
      </c>
      <c t="s">
        <v>33</v>
      </c>
    </row>
    <row r="132" spans="1:5" ht="12.75">
      <c r="A132" s="36" t="s">
        <v>65</v>
      </c>
      <c r="E132" s="37" t="s">
        <v>62</v>
      </c>
    </row>
    <row r="133" spans="1:5" ht="12.75">
      <c r="A133" s="38" t="s">
        <v>66</v>
      </c>
      <c r="E133" s="39" t="s">
        <v>4137</v>
      </c>
    </row>
    <row r="134" spans="1:5" ht="38.25">
      <c r="A134" t="s">
        <v>67</v>
      </c>
      <c r="E134" s="37" t="s">
        <v>853</v>
      </c>
    </row>
    <row r="135" spans="1:16" ht="25.5">
      <c r="A135" s="26" t="s">
        <v>59</v>
      </c>
      <c s="31" t="s">
        <v>107</v>
      </c>
      <c s="31" t="s">
        <v>4144</v>
      </c>
      <c s="26" t="s">
        <v>62</v>
      </c>
      <c s="32" t="s">
        <v>4028</v>
      </c>
      <c s="33" t="s">
        <v>81</v>
      </c>
      <c s="34">
        <v>1</v>
      </c>
      <c s="35">
        <v>0</v>
      </c>
      <c s="35">
        <f>ROUND(ROUND(H135,2)*ROUND(G135,3),2)</f>
      </c>
      <c r="O135">
        <f>(I135*21)/100</f>
      </c>
      <c t="s">
        <v>33</v>
      </c>
    </row>
    <row r="136" spans="1:5" ht="12.75">
      <c r="A136" s="36" t="s">
        <v>65</v>
      </c>
      <c r="E136" s="37" t="s">
        <v>62</v>
      </c>
    </row>
    <row r="137" spans="1:5" ht="12.75">
      <c r="A137" s="38" t="s">
        <v>66</v>
      </c>
      <c r="E137" s="39" t="s">
        <v>4137</v>
      </c>
    </row>
    <row r="138" spans="1:5" ht="38.25">
      <c r="A138" t="s">
        <v>67</v>
      </c>
      <c r="E138" s="37" t="s">
        <v>1004</v>
      </c>
    </row>
    <row r="139" spans="1:18" ht="12.75" customHeight="1">
      <c r="A139" s="6" t="s">
        <v>56</v>
      </c>
      <c s="6"/>
      <c s="41" t="s">
        <v>439</v>
      </c>
      <c s="6"/>
      <c s="29" t="s">
        <v>918</v>
      </c>
      <c s="6"/>
      <c s="6"/>
      <c s="6"/>
      <c s="42">
        <f>0+Q139</f>
      </c>
      <c r="O139">
        <f>0+R139</f>
      </c>
      <c r="Q139">
        <f>0+I140+I144+I148+I152+I156+I160+I164+I168+I172+I176+I180</f>
      </c>
      <c>
        <f>0+O140+O144+O148+O152+O156+O160+O164+O168+O172+O176+O180</f>
      </c>
    </row>
    <row r="140" spans="1:16" ht="25.5">
      <c r="A140" s="26" t="s">
        <v>59</v>
      </c>
      <c s="31" t="s">
        <v>119</v>
      </c>
      <c s="31" t="s">
        <v>1244</v>
      </c>
      <c s="26" t="s">
        <v>62</v>
      </c>
      <c s="32" t="s">
        <v>1245</v>
      </c>
      <c s="33" t="s">
        <v>81</v>
      </c>
      <c s="34">
        <v>1</v>
      </c>
      <c s="35">
        <v>0</v>
      </c>
      <c s="35">
        <f>ROUND(ROUND(H140,2)*ROUND(G140,3),2)</f>
      </c>
      <c r="O140">
        <f>(I140*21)/100</f>
      </c>
      <c t="s">
        <v>33</v>
      </c>
    </row>
    <row r="141" spans="1:5" ht="12.75">
      <c r="A141" s="36" t="s">
        <v>65</v>
      </c>
      <c r="E141" s="37" t="s">
        <v>62</v>
      </c>
    </row>
    <row r="142" spans="1:5" ht="12.75">
      <c r="A142" s="38" t="s">
        <v>66</v>
      </c>
      <c r="E142" s="39" t="s">
        <v>946</v>
      </c>
    </row>
    <row r="143" spans="1:5" ht="63.75">
      <c r="A143" t="s">
        <v>67</v>
      </c>
      <c r="E143" s="37" t="s">
        <v>1139</v>
      </c>
    </row>
    <row r="144" spans="1:16" ht="25.5">
      <c r="A144" s="26" t="s">
        <v>59</v>
      </c>
      <c s="31" t="s">
        <v>122</v>
      </c>
      <c s="31" t="s">
        <v>776</v>
      </c>
      <c s="26" t="s">
        <v>62</v>
      </c>
      <c s="32" t="s">
        <v>777</v>
      </c>
      <c s="33" t="s">
        <v>81</v>
      </c>
      <c s="34">
        <v>1</v>
      </c>
      <c s="35">
        <v>0</v>
      </c>
      <c s="35">
        <f>ROUND(ROUND(H144,2)*ROUND(G144,3),2)</f>
      </c>
      <c r="O144">
        <f>(I144*21)/100</f>
      </c>
      <c t="s">
        <v>33</v>
      </c>
    </row>
    <row r="145" spans="1:5" ht="12.75">
      <c r="A145" s="36" t="s">
        <v>65</v>
      </c>
      <c r="E145" s="37" t="s">
        <v>62</v>
      </c>
    </row>
    <row r="146" spans="1:5" ht="12.75">
      <c r="A146" s="38" t="s">
        <v>66</v>
      </c>
      <c r="E146" s="39" t="s">
        <v>946</v>
      </c>
    </row>
    <row r="147" spans="1:5" ht="63.75">
      <c r="A147" t="s">
        <v>67</v>
      </c>
      <c r="E147" s="37" t="s">
        <v>924</v>
      </c>
    </row>
    <row r="148" spans="1:16" ht="25.5">
      <c r="A148" s="26" t="s">
        <v>59</v>
      </c>
      <c s="31" t="s">
        <v>125</v>
      </c>
      <c s="31" t="s">
        <v>338</v>
      </c>
      <c s="26" t="s">
        <v>62</v>
      </c>
      <c s="32" t="s">
        <v>339</v>
      </c>
      <c s="33" t="s">
        <v>81</v>
      </c>
      <c s="34">
        <v>1</v>
      </c>
      <c s="35">
        <v>0</v>
      </c>
      <c s="35">
        <f>ROUND(ROUND(H148,2)*ROUND(G148,3),2)</f>
      </c>
      <c r="O148">
        <f>(I148*21)/100</f>
      </c>
      <c t="s">
        <v>33</v>
      </c>
    </row>
    <row r="149" spans="1:5" ht="12.75">
      <c r="A149" s="36" t="s">
        <v>65</v>
      </c>
      <c r="E149" s="37" t="s">
        <v>62</v>
      </c>
    </row>
    <row r="150" spans="1:5" ht="12.75">
      <c r="A150" s="38" t="s">
        <v>66</v>
      </c>
      <c r="E150" s="39" t="s">
        <v>946</v>
      </c>
    </row>
    <row r="151" spans="1:5" ht="38.25">
      <c r="A151" t="s">
        <v>67</v>
      </c>
      <c r="E151" s="37" t="s">
        <v>925</v>
      </c>
    </row>
    <row r="152" spans="1:16" ht="12.75">
      <c r="A152" s="26" t="s">
        <v>59</v>
      </c>
      <c s="31" t="s">
        <v>128</v>
      </c>
      <c s="31" t="s">
        <v>4033</v>
      </c>
      <c s="26" t="s">
        <v>62</v>
      </c>
      <c s="32" t="s">
        <v>4034</v>
      </c>
      <c s="33" t="s">
        <v>81</v>
      </c>
      <c s="34">
        <v>1</v>
      </c>
      <c s="35">
        <v>0</v>
      </c>
      <c s="35">
        <f>ROUND(ROUND(H152,2)*ROUND(G152,3),2)</f>
      </c>
      <c r="O152">
        <f>(I152*21)/100</f>
      </c>
      <c t="s">
        <v>33</v>
      </c>
    </row>
    <row r="153" spans="1:5" ht="12.75">
      <c r="A153" s="36" t="s">
        <v>65</v>
      </c>
      <c r="E153" s="37" t="s">
        <v>62</v>
      </c>
    </row>
    <row r="154" spans="1:5" ht="12.75">
      <c r="A154" s="38" t="s">
        <v>66</v>
      </c>
      <c r="E154" s="39" t="s">
        <v>946</v>
      </c>
    </row>
    <row r="155" spans="1:5" ht="38.25">
      <c r="A155" t="s">
        <v>67</v>
      </c>
      <c r="E155" s="37" t="s">
        <v>4035</v>
      </c>
    </row>
    <row r="156" spans="1:16" ht="12.75">
      <c r="A156" s="26" t="s">
        <v>59</v>
      </c>
      <c s="31" t="s">
        <v>131</v>
      </c>
      <c s="31" t="s">
        <v>1037</v>
      </c>
      <c s="26" t="s">
        <v>62</v>
      </c>
      <c s="32" t="s">
        <v>1038</v>
      </c>
      <c s="33" t="s">
        <v>81</v>
      </c>
      <c s="34">
        <v>1</v>
      </c>
      <c s="35">
        <v>0</v>
      </c>
      <c s="35">
        <f>ROUND(ROUND(H156,2)*ROUND(G156,3),2)</f>
      </c>
      <c r="O156">
        <f>(I156*21)/100</f>
      </c>
      <c t="s">
        <v>33</v>
      </c>
    </row>
    <row r="157" spans="1:5" ht="12.75">
      <c r="A157" s="36" t="s">
        <v>65</v>
      </c>
      <c r="E157" s="37" t="s">
        <v>62</v>
      </c>
    </row>
    <row r="158" spans="1:5" ht="12.75">
      <c r="A158" s="38" t="s">
        <v>66</v>
      </c>
      <c r="E158" s="39" t="s">
        <v>946</v>
      </c>
    </row>
    <row r="159" spans="1:5" ht="38.25">
      <c r="A159" t="s">
        <v>67</v>
      </c>
      <c r="E159" s="37" t="s">
        <v>1039</v>
      </c>
    </row>
    <row r="160" spans="1:16" ht="25.5">
      <c r="A160" s="26" t="s">
        <v>59</v>
      </c>
      <c s="31" t="s">
        <v>134</v>
      </c>
      <c s="31" t="s">
        <v>1040</v>
      </c>
      <c s="26" t="s">
        <v>62</v>
      </c>
      <c s="32" t="s">
        <v>1041</v>
      </c>
      <c s="33" t="s">
        <v>81</v>
      </c>
      <c s="34">
        <v>1</v>
      </c>
      <c s="35">
        <v>0</v>
      </c>
      <c s="35">
        <f>ROUND(ROUND(H160,2)*ROUND(G160,3),2)</f>
      </c>
      <c r="O160">
        <f>(I160*21)/100</f>
      </c>
      <c t="s">
        <v>33</v>
      </c>
    </row>
    <row r="161" spans="1:5" ht="12.75">
      <c r="A161" s="36" t="s">
        <v>65</v>
      </c>
      <c r="E161" s="37" t="s">
        <v>62</v>
      </c>
    </row>
    <row r="162" spans="1:5" ht="12.75">
      <c r="A162" s="38" t="s">
        <v>66</v>
      </c>
      <c r="E162" s="39" t="s">
        <v>946</v>
      </c>
    </row>
    <row r="163" spans="1:5" ht="38.25">
      <c r="A163" t="s">
        <v>67</v>
      </c>
      <c r="E163" s="37" t="s">
        <v>1039</v>
      </c>
    </row>
    <row r="164" spans="1:16" ht="12.75">
      <c r="A164" s="26" t="s">
        <v>59</v>
      </c>
      <c s="31" t="s">
        <v>137</v>
      </c>
      <c s="31" t="s">
        <v>784</v>
      </c>
      <c s="26" t="s">
        <v>62</v>
      </c>
      <c s="32" t="s">
        <v>785</v>
      </c>
      <c s="33" t="s">
        <v>204</v>
      </c>
      <c s="34">
        <v>20</v>
      </c>
      <c s="35">
        <v>0</v>
      </c>
      <c s="35">
        <f>ROUND(ROUND(H164,2)*ROUND(G164,3),2)</f>
      </c>
      <c r="O164">
        <f>(I164*21)/100</f>
      </c>
      <c t="s">
        <v>33</v>
      </c>
    </row>
    <row r="165" spans="1:5" ht="12.75">
      <c r="A165" s="36" t="s">
        <v>65</v>
      </c>
      <c r="E165" s="37" t="s">
        <v>62</v>
      </c>
    </row>
    <row r="166" spans="1:5" ht="12.75">
      <c r="A166" s="38" t="s">
        <v>66</v>
      </c>
      <c r="E166" s="39" t="s">
        <v>946</v>
      </c>
    </row>
    <row r="167" spans="1:5" ht="38.25">
      <c r="A167" t="s">
        <v>67</v>
      </c>
      <c r="E167" s="37" t="s">
        <v>929</v>
      </c>
    </row>
    <row r="168" spans="1:16" ht="12.75">
      <c r="A168" s="26" t="s">
        <v>59</v>
      </c>
      <c s="31" t="s">
        <v>140</v>
      </c>
      <c s="31" t="s">
        <v>791</v>
      </c>
      <c s="26" t="s">
        <v>62</v>
      </c>
      <c s="32" t="s">
        <v>792</v>
      </c>
      <c s="33" t="s">
        <v>204</v>
      </c>
      <c s="34">
        <v>24</v>
      </c>
      <c s="35">
        <v>0</v>
      </c>
      <c s="35">
        <f>ROUND(ROUND(H168,2)*ROUND(G168,3),2)</f>
      </c>
      <c r="O168">
        <f>(I168*21)/100</f>
      </c>
      <c t="s">
        <v>33</v>
      </c>
    </row>
    <row r="169" spans="1:5" ht="12.75">
      <c r="A169" s="36" t="s">
        <v>65</v>
      </c>
      <c r="E169" s="37" t="s">
        <v>62</v>
      </c>
    </row>
    <row r="170" spans="1:5" ht="12.75">
      <c r="A170" s="38" t="s">
        <v>66</v>
      </c>
      <c r="E170" s="39" t="s">
        <v>946</v>
      </c>
    </row>
    <row r="171" spans="1:5" ht="38.25">
      <c r="A171" t="s">
        <v>67</v>
      </c>
      <c r="E171" s="37" t="s">
        <v>930</v>
      </c>
    </row>
    <row r="172" spans="1:16" ht="12.75">
      <c r="A172" s="26" t="s">
        <v>59</v>
      </c>
      <c s="31" t="s">
        <v>143</v>
      </c>
      <c s="31" t="s">
        <v>441</v>
      </c>
      <c s="26" t="s">
        <v>62</v>
      </c>
      <c s="32" t="s">
        <v>442</v>
      </c>
      <c s="33" t="s">
        <v>204</v>
      </c>
      <c s="34">
        <v>10</v>
      </c>
      <c s="35">
        <v>0</v>
      </c>
      <c s="35">
        <f>ROUND(ROUND(H172,2)*ROUND(G172,3),2)</f>
      </c>
      <c r="O172">
        <f>(I172*21)/100</f>
      </c>
      <c t="s">
        <v>33</v>
      </c>
    </row>
    <row r="173" spans="1:5" ht="12.75">
      <c r="A173" s="36" t="s">
        <v>65</v>
      </c>
      <c r="E173" s="37" t="s">
        <v>62</v>
      </c>
    </row>
    <row r="174" spans="1:5" ht="12.75">
      <c r="A174" s="38" t="s">
        <v>66</v>
      </c>
      <c r="E174" s="39" t="s">
        <v>946</v>
      </c>
    </row>
    <row r="175" spans="1:5" ht="38.25">
      <c r="A175" t="s">
        <v>67</v>
      </c>
      <c r="E175" s="37" t="s">
        <v>931</v>
      </c>
    </row>
    <row r="176" spans="1:16" ht="12.75">
      <c r="A176" s="26" t="s">
        <v>59</v>
      </c>
      <c s="31" t="s">
        <v>146</v>
      </c>
      <c s="31" t="s">
        <v>2310</v>
      </c>
      <c s="26" t="s">
        <v>62</v>
      </c>
      <c s="32" t="s">
        <v>2311</v>
      </c>
      <c s="33" t="s">
        <v>204</v>
      </c>
      <c s="34">
        <v>20</v>
      </c>
      <c s="35">
        <v>0</v>
      </c>
      <c s="35">
        <f>ROUND(ROUND(H176,2)*ROUND(G176,3),2)</f>
      </c>
      <c r="O176">
        <f>(I176*21)/100</f>
      </c>
      <c t="s">
        <v>33</v>
      </c>
    </row>
    <row r="177" spans="1:5" ht="12.75">
      <c r="A177" s="36" t="s">
        <v>65</v>
      </c>
      <c r="E177" s="37" t="s">
        <v>62</v>
      </c>
    </row>
    <row r="178" spans="1:5" ht="12.75">
      <c r="A178" s="38" t="s">
        <v>66</v>
      </c>
      <c r="E178" s="39" t="s">
        <v>946</v>
      </c>
    </row>
    <row r="179" spans="1:5" ht="38.25">
      <c r="A179" t="s">
        <v>67</v>
      </c>
      <c r="E179" s="37" t="s">
        <v>2312</v>
      </c>
    </row>
    <row r="180" spans="1:16" ht="12.75">
      <c r="A180" s="26" t="s">
        <v>59</v>
      </c>
      <c s="31" t="s">
        <v>149</v>
      </c>
      <c s="31" t="s">
        <v>3670</v>
      </c>
      <c s="26" t="s">
        <v>62</v>
      </c>
      <c s="32" t="s">
        <v>3671</v>
      </c>
      <c s="33" t="s">
        <v>204</v>
      </c>
      <c s="34">
        <v>24</v>
      </c>
      <c s="35">
        <v>0</v>
      </c>
      <c s="35">
        <f>ROUND(ROUND(H180,2)*ROUND(G180,3),2)</f>
      </c>
      <c r="O180">
        <f>(I180*21)/100</f>
      </c>
      <c t="s">
        <v>33</v>
      </c>
    </row>
    <row r="181" spans="1:5" ht="12.75">
      <c r="A181" s="36" t="s">
        <v>65</v>
      </c>
      <c r="E181" s="37" t="s">
        <v>62</v>
      </c>
    </row>
    <row r="182" spans="1:5" ht="12.75">
      <c r="A182" s="38" t="s">
        <v>66</v>
      </c>
      <c r="E182" s="39" t="s">
        <v>946</v>
      </c>
    </row>
    <row r="183" spans="1:5" ht="38.25">
      <c r="A183" t="s">
        <v>67</v>
      </c>
      <c r="E183" s="37" t="s">
        <v>3609</v>
      </c>
    </row>
    <row r="184" spans="1:18" ht="12.75" customHeight="1">
      <c r="A184" s="6" t="s">
        <v>56</v>
      </c>
      <c s="6"/>
      <c s="41" t="s">
        <v>967</v>
      </c>
      <c s="6"/>
      <c s="29" t="s">
        <v>1675</v>
      </c>
      <c s="6"/>
      <c s="6"/>
      <c s="6"/>
      <c s="42">
        <f>0+Q184</f>
      </c>
      <c r="O184">
        <f>0+R184</f>
      </c>
      <c r="Q184">
        <f>0+I185+I189+I193+I197</f>
      </c>
      <c>
        <f>0+O185+O189+O193+O197</f>
      </c>
    </row>
    <row r="185" spans="1:16" ht="38.25">
      <c r="A185" s="26" t="s">
        <v>59</v>
      </c>
      <c s="31" t="s">
        <v>45</v>
      </c>
      <c s="31" t="s">
        <v>4145</v>
      </c>
      <c s="26" t="s">
        <v>62</v>
      </c>
      <c s="32" t="s">
        <v>4146</v>
      </c>
      <c s="33" t="s">
        <v>971</v>
      </c>
      <c s="34">
        <v>2.47</v>
      </c>
      <c s="35">
        <v>0</v>
      </c>
      <c s="35">
        <f>ROUND(ROUND(H185,2)*ROUND(G185,3),2)</f>
      </c>
      <c r="O185">
        <f>(I185*21)/100</f>
      </c>
      <c t="s">
        <v>33</v>
      </c>
    </row>
    <row r="186" spans="1:5" ht="38.25">
      <c r="A186" s="36" t="s">
        <v>65</v>
      </c>
      <c r="E186" s="37" t="s">
        <v>4146</v>
      </c>
    </row>
    <row r="187" spans="1:5" ht="12.75">
      <c r="A187" s="38" t="s">
        <v>66</v>
      </c>
      <c r="E187" s="39" t="s">
        <v>946</v>
      </c>
    </row>
    <row r="188" spans="1:5" ht="102">
      <c r="A188" t="s">
        <v>67</v>
      </c>
      <c r="E188" s="37" t="s">
        <v>1362</v>
      </c>
    </row>
    <row r="189" spans="1:16" ht="38.25">
      <c r="A189" s="26" t="s">
        <v>59</v>
      </c>
      <c s="31" t="s">
        <v>47</v>
      </c>
      <c s="31" t="s">
        <v>969</v>
      </c>
      <c s="26" t="s">
        <v>62</v>
      </c>
      <c s="32" t="s">
        <v>970</v>
      </c>
      <c s="33" t="s">
        <v>971</v>
      </c>
      <c s="34">
        <v>0.1</v>
      </c>
      <c s="35">
        <v>0</v>
      </c>
      <c s="35">
        <f>ROUND(ROUND(H189,2)*ROUND(G189,3),2)</f>
      </c>
      <c r="O189">
        <f>(I189*21)/100</f>
      </c>
      <c t="s">
        <v>33</v>
      </c>
    </row>
    <row r="190" spans="1:5" ht="38.25">
      <c r="A190" s="36" t="s">
        <v>65</v>
      </c>
      <c r="E190" s="37" t="s">
        <v>970</v>
      </c>
    </row>
    <row r="191" spans="1:5" ht="12.75">
      <c r="A191" s="38" t="s">
        <v>66</v>
      </c>
      <c r="E191" s="39" t="s">
        <v>946</v>
      </c>
    </row>
    <row r="192" spans="1:5" ht="102">
      <c r="A192" t="s">
        <v>67</v>
      </c>
      <c r="E192" s="37" t="s">
        <v>1362</v>
      </c>
    </row>
    <row r="193" spans="1:16" ht="25.5">
      <c r="A193" s="26" t="s">
        <v>59</v>
      </c>
      <c s="31" t="s">
        <v>201</v>
      </c>
      <c s="31" t="s">
        <v>2894</v>
      </c>
      <c s="26" t="s">
        <v>62</v>
      </c>
      <c s="32" t="s">
        <v>2895</v>
      </c>
      <c s="33" t="s">
        <v>971</v>
      </c>
      <c s="34">
        <v>0.005</v>
      </c>
      <c s="35">
        <v>0</v>
      </c>
      <c s="35">
        <f>ROUND(ROUND(H193,2)*ROUND(G193,3),2)</f>
      </c>
      <c r="O193">
        <f>(I193*21)/100</f>
      </c>
      <c t="s">
        <v>33</v>
      </c>
    </row>
    <row r="194" spans="1:5" ht="25.5">
      <c r="A194" s="36" t="s">
        <v>65</v>
      </c>
      <c r="E194" s="37" t="s">
        <v>2895</v>
      </c>
    </row>
    <row r="195" spans="1:5" ht="12.75">
      <c r="A195" s="38" t="s">
        <v>66</v>
      </c>
      <c r="E195" s="39" t="s">
        <v>946</v>
      </c>
    </row>
    <row r="196" spans="1:5" ht="102">
      <c r="A196" t="s">
        <v>67</v>
      </c>
      <c r="E196" s="37" t="s">
        <v>1362</v>
      </c>
    </row>
    <row r="197" spans="1:16" ht="25.5">
      <c r="A197" s="26" t="s">
        <v>59</v>
      </c>
      <c s="31" t="s">
        <v>226</v>
      </c>
      <c s="31" t="s">
        <v>973</v>
      </c>
      <c s="26" t="s">
        <v>62</v>
      </c>
      <c s="32" t="s">
        <v>974</v>
      </c>
      <c s="33" t="s">
        <v>971</v>
      </c>
      <c s="34">
        <v>0.005</v>
      </c>
      <c s="35">
        <v>0</v>
      </c>
      <c s="35">
        <f>ROUND(ROUND(H197,2)*ROUND(G197,3),2)</f>
      </c>
      <c r="O197">
        <f>(I197*21)/100</f>
      </c>
      <c t="s">
        <v>33</v>
      </c>
    </row>
    <row r="198" spans="1:5" ht="12.75">
      <c r="A198" s="36" t="s">
        <v>65</v>
      </c>
      <c r="E198" s="37" t="s">
        <v>62</v>
      </c>
    </row>
    <row r="199" spans="1:5" ht="12.75">
      <c r="A199" s="38" t="s">
        <v>66</v>
      </c>
      <c r="E199" s="39" t="s">
        <v>946</v>
      </c>
    </row>
    <row r="200" spans="1:5" ht="102">
      <c r="A200" t="s">
        <v>67</v>
      </c>
      <c r="E200" s="37" t="s">
        <v>1362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22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0+O11+O28+O33+O38+O43+O52+O113+O138+O195+O208</f>
      </c>
      <c t="s">
        <v>32</v>
      </c>
    </row>
    <row r="3" spans="1:16" ht="15" customHeight="1">
      <c r="A3" t="s">
        <v>12</v>
      </c>
      <c s="12" t="s">
        <v>14</v>
      </c>
      <c s="13" t="s">
        <v>15</v>
      </c>
      <c s="1"/>
      <c s="14" t="s">
        <v>16</v>
      </c>
      <c s="1"/>
      <c s="9"/>
      <c s="8" t="s">
        <v>4149</v>
      </c>
      <c s="43">
        <f>0+I11+I28+I33+I38+I43+I52+I113+I138+I195+I208</f>
      </c>
      <c r="O3" t="s">
        <v>29</v>
      </c>
      <c t="s">
        <v>33</v>
      </c>
    </row>
    <row r="4" spans="1:16" ht="15" customHeight="1">
      <c r="A4" t="s">
        <v>17</v>
      </c>
      <c s="12" t="s">
        <v>18</v>
      </c>
      <c s="13" t="s">
        <v>1315</v>
      </c>
      <c s="1"/>
      <c s="14" t="s">
        <v>1316</v>
      </c>
      <c s="1"/>
      <c s="1"/>
      <c s="11"/>
      <c s="11"/>
      <c r="O4" t="s">
        <v>30</v>
      </c>
      <c t="s">
        <v>33</v>
      </c>
    </row>
    <row r="5" spans="1:16" ht="12.75" customHeight="1">
      <c r="A5" t="s">
        <v>21</v>
      </c>
      <c s="12" t="s">
        <v>18</v>
      </c>
      <c s="13" t="s">
        <v>3320</v>
      </c>
      <c s="1"/>
      <c s="14" t="s">
        <v>3321</v>
      </c>
      <c s="1"/>
      <c s="1"/>
      <c s="1"/>
      <c s="1"/>
      <c r="O5" t="s">
        <v>31</v>
      </c>
      <c t="s">
        <v>33</v>
      </c>
    </row>
    <row r="6" spans="1:9" ht="12.75" customHeight="1">
      <c r="A6" t="s">
        <v>24</v>
      </c>
      <c s="12" t="s">
        <v>18</v>
      </c>
      <c s="13" t="s">
        <v>4147</v>
      </c>
      <c s="1"/>
      <c s="14" t="s">
        <v>4148</v>
      </c>
      <c s="1"/>
      <c s="1"/>
      <c s="1"/>
      <c s="1"/>
    </row>
    <row r="7" spans="1:9" ht="12.75" customHeight="1">
      <c r="A7" t="s">
        <v>27</v>
      </c>
      <c s="16" t="s">
        <v>28</v>
      </c>
      <c s="17" t="s">
        <v>4149</v>
      </c>
      <c s="6"/>
      <c s="18" t="s">
        <v>4150</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3472</v>
      </c>
      <c s="27"/>
      <c s="29" t="s">
        <v>3473</v>
      </c>
      <c s="27"/>
      <c s="27"/>
      <c s="27"/>
      <c s="30">
        <f>0+Q11</f>
      </c>
      <c r="O11">
        <f>0+R11</f>
      </c>
      <c r="Q11">
        <f>0+I12+I16+I20+I24</f>
      </c>
      <c>
        <f>0+O12+O16+O20+O24</f>
      </c>
    </row>
    <row r="12" spans="1:16" ht="12.75">
      <c r="A12" s="26" t="s">
        <v>59</v>
      </c>
      <c s="31" t="s">
        <v>39</v>
      </c>
      <c s="31" t="s">
        <v>4153</v>
      </c>
      <c s="26" t="s">
        <v>62</v>
      </c>
      <c s="32" t="s">
        <v>4154</v>
      </c>
      <c s="33" t="s">
        <v>216</v>
      </c>
      <c s="34">
        <v>1</v>
      </c>
      <c s="35">
        <v>0</v>
      </c>
      <c s="35">
        <f>ROUND(ROUND(H12,2)*ROUND(G12,3),2)</f>
      </c>
      <c r="O12">
        <f>(I12*21)/100</f>
      </c>
      <c t="s">
        <v>33</v>
      </c>
    </row>
    <row r="13" spans="1:5" ht="12.75">
      <c r="A13" s="36" t="s">
        <v>65</v>
      </c>
      <c r="E13" s="37" t="s">
        <v>62</v>
      </c>
    </row>
    <row r="14" spans="1:5" ht="12.75">
      <c r="A14" s="38" t="s">
        <v>66</v>
      </c>
      <c r="E14" s="39" t="s">
        <v>4155</v>
      </c>
    </row>
    <row r="15" spans="1:5" ht="229.5">
      <c r="A15" t="s">
        <v>67</v>
      </c>
      <c r="E15" s="37" t="s">
        <v>4111</v>
      </c>
    </row>
    <row r="16" spans="1:16" ht="12.75">
      <c r="A16" s="26" t="s">
        <v>59</v>
      </c>
      <c s="31" t="s">
        <v>33</v>
      </c>
      <c s="31" t="s">
        <v>4156</v>
      </c>
      <c s="26" t="s">
        <v>62</v>
      </c>
      <c s="32" t="s">
        <v>4157</v>
      </c>
      <c s="33" t="s">
        <v>4158</v>
      </c>
      <c s="34">
        <v>1</v>
      </c>
      <c s="35">
        <v>0</v>
      </c>
      <c s="35">
        <f>ROUND(ROUND(H16,2)*ROUND(G16,3),2)</f>
      </c>
      <c r="O16">
        <f>(I16*21)/100</f>
      </c>
      <c t="s">
        <v>33</v>
      </c>
    </row>
    <row r="17" spans="1:5" ht="12.75">
      <c r="A17" s="36" t="s">
        <v>65</v>
      </c>
      <c r="E17" s="37" t="s">
        <v>62</v>
      </c>
    </row>
    <row r="18" spans="1:5" ht="12.75">
      <c r="A18" s="38" t="s">
        <v>66</v>
      </c>
      <c r="E18" s="39" t="s">
        <v>4155</v>
      </c>
    </row>
    <row r="19" spans="1:5" ht="25.5">
      <c r="A19" t="s">
        <v>67</v>
      </c>
      <c r="E19" s="37" t="s">
        <v>4159</v>
      </c>
    </row>
    <row r="20" spans="1:16" ht="12.75">
      <c r="A20" s="26" t="s">
        <v>59</v>
      </c>
      <c s="31" t="s">
        <v>32</v>
      </c>
      <c s="31" t="s">
        <v>217</v>
      </c>
      <c s="26" t="s">
        <v>62</v>
      </c>
      <c s="32" t="s">
        <v>218</v>
      </c>
      <c s="33" t="s">
        <v>216</v>
      </c>
      <c s="34">
        <v>363</v>
      </c>
      <c s="35">
        <v>0</v>
      </c>
      <c s="35">
        <f>ROUND(ROUND(H20,2)*ROUND(G20,3),2)</f>
      </c>
      <c r="O20">
        <f>(I20*21)/100</f>
      </c>
      <c t="s">
        <v>33</v>
      </c>
    </row>
    <row r="21" spans="1:5" ht="12.75">
      <c r="A21" s="36" t="s">
        <v>65</v>
      </c>
      <c r="E21" s="37" t="s">
        <v>62</v>
      </c>
    </row>
    <row r="22" spans="1:5" ht="12.75">
      <c r="A22" s="38" t="s">
        <v>66</v>
      </c>
      <c r="E22" s="39" t="s">
        <v>4155</v>
      </c>
    </row>
    <row r="23" spans="1:5" ht="229.5">
      <c r="A23" t="s">
        <v>67</v>
      </c>
      <c r="E23" s="37" t="s">
        <v>4111</v>
      </c>
    </row>
    <row r="24" spans="1:16" ht="12.75">
      <c r="A24" s="26" t="s">
        <v>59</v>
      </c>
      <c s="31" t="s">
        <v>43</v>
      </c>
      <c s="31" t="s">
        <v>4160</v>
      </c>
      <c s="26" t="s">
        <v>62</v>
      </c>
      <c s="32" t="s">
        <v>4161</v>
      </c>
      <c s="33" t="s">
        <v>4158</v>
      </c>
      <c s="34">
        <v>363</v>
      </c>
      <c s="35">
        <v>0</v>
      </c>
      <c s="35">
        <f>ROUND(ROUND(H24,2)*ROUND(G24,3),2)</f>
      </c>
      <c r="O24">
        <f>(I24*21)/100</f>
      </c>
      <c t="s">
        <v>33</v>
      </c>
    </row>
    <row r="25" spans="1:5" ht="12.75">
      <c r="A25" s="36" t="s">
        <v>65</v>
      </c>
      <c r="E25" s="37" t="s">
        <v>62</v>
      </c>
    </row>
    <row r="26" spans="1:5" ht="12.75">
      <c r="A26" s="38" t="s">
        <v>66</v>
      </c>
      <c r="E26" s="39" t="s">
        <v>4155</v>
      </c>
    </row>
    <row r="27" spans="1:5" ht="25.5">
      <c r="A27" t="s">
        <v>67</v>
      </c>
      <c r="E27" s="37" t="s">
        <v>4159</v>
      </c>
    </row>
    <row r="28" spans="1:18" ht="12.75" customHeight="1">
      <c r="A28" s="6" t="s">
        <v>56</v>
      </c>
      <c s="6"/>
      <c s="41" t="s">
        <v>3483</v>
      </c>
      <c s="6"/>
      <c s="29" t="s">
        <v>3484</v>
      </c>
      <c s="6"/>
      <c s="6"/>
      <c s="6"/>
      <c s="42">
        <f>0+Q28</f>
      </c>
      <c r="O28">
        <f>0+R28</f>
      </c>
      <c r="Q28">
        <f>0+I29</f>
      </c>
      <c>
        <f>0+O29</f>
      </c>
    </row>
    <row r="29" spans="1:16" ht="12.75">
      <c r="A29" s="26" t="s">
        <v>59</v>
      </c>
      <c s="31" t="s">
        <v>45</v>
      </c>
      <c s="31" t="s">
        <v>219</v>
      </c>
      <c s="26" t="s">
        <v>62</v>
      </c>
      <c s="32" t="s">
        <v>220</v>
      </c>
      <c s="33" t="s">
        <v>216</v>
      </c>
      <c s="34">
        <v>364</v>
      </c>
      <c s="35">
        <v>0</v>
      </c>
      <c s="35">
        <f>ROUND(ROUND(H29,2)*ROUND(G29,3),2)</f>
      </c>
      <c r="O29">
        <f>(I29*21)/100</f>
      </c>
      <c t="s">
        <v>33</v>
      </c>
    </row>
    <row r="30" spans="1:5" ht="12.75">
      <c r="A30" s="36" t="s">
        <v>65</v>
      </c>
      <c r="E30" s="37" t="s">
        <v>62</v>
      </c>
    </row>
    <row r="31" spans="1:5" ht="12.75">
      <c r="A31" s="38" t="s">
        <v>66</v>
      </c>
      <c r="E31" s="39" t="s">
        <v>4155</v>
      </c>
    </row>
    <row r="32" spans="1:5" ht="153">
      <c r="A32" t="s">
        <v>67</v>
      </c>
      <c r="E32" s="37" t="s">
        <v>3485</v>
      </c>
    </row>
    <row r="33" spans="1:18" ht="12.75" customHeight="1">
      <c r="A33" s="6" t="s">
        <v>56</v>
      </c>
      <c s="6"/>
      <c s="41" t="s">
        <v>4056</v>
      </c>
      <c s="6"/>
      <c s="29" t="s">
        <v>4057</v>
      </c>
      <c s="6"/>
      <c s="6"/>
      <c s="6"/>
      <c s="42">
        <f>0+Q33</f>
      </c>
      <c r="O33">
        <f>0+R33</f>
      </c>
      <c r="Q33">
        <f>0+I34</f>
      </c>
      <c>
        <f>0+O34</f>
      </c>
    </row>
    <row r="34" spans="1:16" ht="12.75">
      <c r="A34" s="26" t="s">
        <v>59</v>
      </c>
      <c s="31" t="s">
        <v>47</v>
      </c>
      <c s="31" t="s">
        <v>4162</v>
      </c>
      <c s="26" t="s">
        <v>62</v>
      </c>
      <c s="32" t="s">
        <v>4163</v>
      </c>
      <c s="33" t="s">
        <v>225</v>
      </c>
      <c s="34">
        <v>450</v>
      </c>
      <c s="35">
        <v>0</v>
      </c>
      <c s="35">
        <f>ROUND(ROUND(H34,2)*ROUND(G34,3),2)</f>
      </c>
      <c r="O34">
        <f>(I34*21)/100</f>
      </c>
      <c t="s">
        <v>33</v>
      </c>
    </row>
    <row r="35" spans="1:5" ht="12.75">
      <c r="A35" s="36" t="s">
        <v>65</v>
      </c>
      <c r="E35" s="37" t="s">
        <v>62</v>
      </c>
    </row>
    <row r="36" spans="1:5" ht="12.75">
      <c r="A36" s="38" t="s">
        <v>66</v>
      </c>
      <c r="E36" s="39" t="s">
        <v>4155</v>
      </c>
    </row>
    <row r="37" spans="1:5" ht="38.25">
      <c r="A37" t="s">
        <v>67</v>
      </c>
      <c r="E37" s="37" t="s">
        <v>4164</v>
      </c>
    </row>
    <row r="38" spans="1:18" ht="12.75" customHeight="1">
      <c r="A38" s="6" t="s">
        <v>56</v>
      </c>
      <c s="6"/>
      <c s="41" t="s">
        <v>103</v>
      </c>
      <c s="6"/>
      <c s="29" t="s">
        <v>3497</v>
      </c>
      <c s="6"/>
      <c s="6"/>
      <c s="6"/>
      <c s="42">
        <f>0+Q38</f>
      </c>
      <c r="O38">
        <f>0+R38</f>
      </c>
      <c r="Q38">
        <f>0+I39</f>
      </c>
      <c>
        <f>0+O39</f>
      </c>
    </row>
    <row r="39" spans="1:16" ht="12.75">
      <c r="A39" s="26" t="s">
        <v>59</v>
      </c>
      <c s="31" t="s">
        <v>201</v>
      </c>
      <c s="31" t="s">
        <v>4165</v>
      </c>
      <c s="26" t="s">
        <v>62</v>
      </c>
      <c s="32" t="s">
        <v>4166</v>
      </c>
      <c s="33" t="s">
        <v>81</v>
      </c>
      <c s="34">
        <v>1</v>
      </c>
      <c s="35">
        <v>0</v>
      </c>
      <c s="35">
        <f>ROUND(ROUND(H39,2)*ROUND(G39,3),2)</f>
      </c>
      <c r="O39">
        <f>(I39*21)/100</f>
      </c>
      <c t="s">
        <v>33</v>
      </c>
    </row>
    <row r="40" spans="1:5" ht="12.75">
      <c r="A40" s="36" t="s">
        <v>65</v>
      </c>
      <c r="E40" s="37" t="s">
        <v>62</v>
      </c>
    </row>
    <row r="41" spans="1:5" ht="12.75">
      <c r="A41" s="38" t="s">
        <v>66</v>
      </c>
      <c r="E41" s="39" t="s">
        <v>4155</v>
      </c>
    </row>
    <row r="42" spans="1:5" ht="12.75">
      <c r="A42" t="s">
        <v>67</v>
      </c>
      <c r="E42" s="37" t="s">
        <v>3500</v>
      </c>
    </row>
    <row r="43" spans="1:18" ht="12.75" customHeight="1">
      <c r="A43" s="6" t="s">
        <v>56</v>
      </c>
      <c s="6"/>
      <c s="41" t="s">
        <v>3510</v>
      </c>
      <c s="6"/>
      <c s="29" t="s">
        <v>3511</v>
      </c>
      <c s="6"/>
      <c s="6"/>
      <c s="6"/>
      <c s="42">
        <f>0+Q43</f>
      </c>
      <c r="O43">
        <f>0+R43</f>
      </c>
      <c r="Q43">
        <f>0+I44+I48</f>
      </c>
      <c>
        <f>0+O44+O48</f>
      </c>
    </row>
    <row r="44" spans="1:16" ht="12.75">
      <c r="A44" s="26" t="s">
        <v>59</v>
      </c>
      <c s="31" t="s">
        <v>226</v>
      </c>
      <c s="31" t="s">
        <v>498</v>
      </c>
      <c s="26" t="s">
        <v>62</v>
      </c>
      <c s="32" t="s">
        <v>499</v>
      </c>
      <c s="33" t="s">
        <v>71</v>
      </c>
      <c s="34">
        <v>13</v>
      </c>
      <c s="35">
        <v>0</v>
      </c>
      <c s="35">
        <f>ROUND(ROUND(H44,2)*ROUND(G44,3),2)</f>
      </c>
      <c r="O44">
        <f>(I44*21)/100</f>
      </c>
      <c t="s">
        <v>33</v>
      </c>
    </row>
    <row r="45" spans="1:5" ht="12.75">
      <c r="A45" s="36" t="s">
        <v>65</v>
      </c>
      <c r="E45" s="37" t="s">
        <v>62</v>
      </c>
    </row>
    <row r="46" spans="1:5" ht="12.75">
      <c r="A46" s="38" t="s">
        <v>66</v>
      </c>
      <c r="E46" s="39" t="s">
        <v>4155</v>
      </c>
    </row>
    <row r="47" spans="1:5" ht="51">
      <c r="A47" t="s">
        <v>67</v>
      </c>
      <c r="E47" s="37" t="s">
        <v>3512</v>
      </c>
    </row>
    <row r="48" spans="1:16" ht="12.75">
      <c r="A48" s="26" t="s">
        <v>59</v>
      </c>
      <c s="31" t="s">
        <v>50</v>
      </c>
      <c s="31" t="s">
        <v>4167</v>
      </c>
      <c s="26" t="s">
        <v>62</v>
      </c>
      <c s="32" t="s">
        <v>4168</v>
      </c>
      <c s="33" t="s">
        <v>81</v>
      </c>
      <c s="34">
        <v>8</v>
      </c>
      <c s="35">
        <v>0</v>
      </c>
      <c s="35">
        <f>ROUND(ROUND(H48,2)*ROUND(G48,3),2)</f>
      </c>
      <c r="O48">
        <f>(I48*21)/100</f>
      </c>
      <c t="s">
        <v>33</v>
      </c>
    </row>
    <row r="49" spans="1:5" ht="12.75">
      <c r="A49" s="36" t="s">
        <v>65</v>
      </c>
      <c r="E49" s="37" t="s">
        <v>62</v>
      </c>
    </row>
    <row r="50" spans="1:5" ht="12.75">
      <c r="A50" s="38" t="s">
        <v>66</v>
      </c>
      <c r="E50" s="39" t="s">
        <v>4155</v>
      </c>
    </row>
    <row r="51" spans="1:5" ht="51">
      <c r="A51" t="s">
        <v>67</v>
      </c>
      <c r="E51" s="37" t="s">
        <v>999</v>
      </c>
    </row>
    <row r="52" spans="1:18" ht="12.75" customHeight="1">
      <c r="A52" s="6" t="s">
        <v>56</v>
      </c>
      <c s="6"/>
      <c s="41" t="s">
        <v>662</v>
      </c>
      <c s="6"/>
      <c s="29" t="s">
        <v>2228</v>
      </c>
      <c s="6"/>
      <c s="6"/>
      <c s="6"/>
      <c s="42">
        <f>0+Q52</f>
      </c>
      <c r="O52">
        <f>0+R52</f>
      </c>
      <c r="Q52">
        <f>0+I53+I57+I61+I65+I69+I73+I77+I81+I85+I89+I93+I97+I101+I105+I109</f>
      </c>
      <c>
        <f>0+O53+O57+O61+O65+O69+O73+O77+O81+O85+O89+O93+O97+O101+O105+O109</f>
      </c>
    </row>
    <row r="53" spans="1:16" ht="12.75">
      <c r="A53" s="26" t="s">
        <v>59</v>
      </c>
      <c s="31" t="s">
        <v>52</v>
      </c>
      <c s="31" t="s">
        <v>4169</v>
      </c>
      <c s="26" t="s">
        <v>62</v>
      </c>
      <c s="32" t="s">
        <v>4170</v>
      </c>
      <c s="33" t="s">
        <v>71</v>
      </c>
      <c s="34">
        <v>720</v>
      </c>
      <c s="35">
        <v>0</v>
      </c>
      <c s="35">
        <f>ROUND(ROUND(H53,2)*ROUND(G53,3),2)</f>
      </c>
      <c r="O53">
        <f>(I53*21)/100</f>
      </c>
      <c t="s">
        <v>33</v>
      </c>
    </row>
    <row r="54" spans="1:5" ht="12.75">
      <c r="A54" s="36" t="s">
        <v>65</v>
      </c>
      <c r="E54" s="37" t="s">
        <v>62</v>
      </c>
    </row>
    <row r="55" spans="1:5" ht="12.75">
      <c r="A55" s="38" t="s">
        <v>66</v>
      </c>
      <c r="E55" s="39" t="s">
        <v>4155</v>
      </c>
    </row>
    <row r="56" spans="1:5" ht="38.25">
      <c r="A56" t="s">
        <v>67</v>
      </c>
      <c r="E56" s="37" t="s">
        <v>2699</v>
      </c>
    </row>
    <row r="57" spans="1:16" ht="12.75">
      <c r="A57" s="26" t="s">
        <v>59</v>
      </c>
      <c s="31" t="s">
        <v>231</v>
      </c>
      <c s="31" t="s">
        <v>4171</v>
      </c>
      <c s="26" t="s">
        <v>62</v>
      </c>
      <c s="32" t="s">
        <v>4172</v>
      </c>
      <c s="33" t="s">
        <v>71</v>
      </c>
      <c s="34">
        <v>2250</v>
      </c>
      <c s="35">
        <v>0</v>
      </c>
      <c s="35">
        <f>ROUND(ROUND(H57,2)*ROUND(G57,3),2)</f>
      </c>
      <c r="O57">
        <f>(I57*21)/100</f>
      </c>
      <c t="s">
        <v>33</v>
      </c>
    </row>
    <row r="58" spans="1:5" ht="12.75">
      <c r="A58" s="36" t="s">
        <v>65</v>
      </c>
      <c r="E58" s="37" t="s">
        <v>62</v>
      </c>
    </row>
    <row r="59" spans="1:5" ht="12.75">
      <c r="A59" s="38" t="s">
        <v>66</v>
      </c>
      <c r="E59" s="39" t="s">
        <v>4155</v>
      </c>
    </row>
    <row r="60" spans="1:5" ht="51">
      <c r="A60" t="s">
        <v>67</v>
      </c>
      <c r="E60" s="37" t="s">
        <v>3528</v>
      </c>
    </row>
    <row r="61" spans="1:16" ht="12.75">
      <c r="A61" s="26" t="s">
        <v>59</v>
      </c>
      <c s="31" t="s">
        <v>234</v>
      </c>
      <c s="31" t="s">
        <v>4173</v>
      </c>
      <c s="26" t="s">
        <v>62</v>
      </c>
      <c s="32" t="s">
        <v>4174</v>
      </c>
      <c s="33" t="s">
        <v>71</v>
      </c>
      <c s="34">
        <v>1231</v>
      </c>
      <c s="35">
        <v>0</v>
      </c>
      <c s="35">
        <f>ROUND(ROUND(H61,2)*ROUND(G61,3),2)</f>
      </c>
      <c r="O61">
        <f>(I61*21)/100</f>
      </c>
      <c t="s">
        <v>33</v>
      </c>
    </row>
    <row r="62" spans="1:5" ht="12.75">
      <c r="A62" s="36" t="s">
        <v>65</v>
      </c>
      <c r="E62" s="37" t="s">
        <v>62</v>
      </c>
    </row>
    <row r="63" spans="1:5" ht="12.75">
      <c r="A63" s="38" t="s">
        <v>66</v>
      </c>
      <c r="E63" s="39" t="s">
        <v>4155</v>
      </c>
    </row>
    <row r="64" spans="1:5" ht="51">
      <c r="A64" t="s">
        <v>67</v>
      </c>
      <c r="E64" s="37" t="s">
        <v>3528</v>
      </c>
    </row>
    <row r="65" spans="1:16" ht="12.75">
      <c r="A65" s="26" t="s">
        <v>59</v>
      </c>
      <c s="31" t="s">
        <v>237</v>
      </c>
      <c s="31" t="s">
        <v>4175</v>
      </c>
      <c s="26" t="s">
        <v>62</v>
      </c>
      <c s="32" t="s">
        <v>4176</v>
      </c>
      <c s="33" t="s">
        <v>71</v>
      </c>
      <c s="34">
        <v>1707</v>
      </c>
      <c s="35">
        <v>0</v>
      </c>
      <c s="35">
        <f>ROUND(ROUND(H65,2)*ROUND(G65,3),2)</f>
      </c>
      <c r="O65">
        <f>(I65*21)/100</f>
      </c>
      <c t="s">
        <v>33</v>
      </c>
    </row>
    <row r="66" spans="1:5" ht="12.75">
      <c r="A66" s="36" t="s">
        <v>65</v>
      </c>
      <c r="E66" s="37" t="s">
        <v>62</v>
      </c>
    </row>
    <row r="67" spans="1:5" ht="12.75">
      <c r="A67" s="38" t="s">
        <v>66</v>
      </c>
      <c r="E67" s="39" t="s">
        <v>4155</v>
      </c>
    </row>
    <row r="68" spans="1:5" ht="51">
      <c r="A68" t="s">
        <v>67</v>
      </c>
      <c r="E68" s="37" t="s">
        <v>3528</v>
      </c>
    </row>
    <row r="69" spans="1:16" ht="12.75">
      <c r="A69" s="26" t="s">
        <v>59</v>
      </c>
      <c s="31" t="s">
        <v>240</v>
      </c>
      <c s="31" t="s">
        <v>4177</v>
      </c>
      <c s="26" t="s">
        <v>62</v>
      </c>
      <c s="32" t="s">
        <v>4178</v>
      </c>
      <c s="33" t="s">
        <v>81</v>
      </c>
      <c s="34">
        <v>9</v>
      </c>
      <c s="35">
        <v>0</v>
      </c>
      <c s="35">
        <f>ROUND(ROUND(H69,2)*ROUND(G69,3),2)</f>
      </c>
      <c r="O69">
        <f>(I69*21)/100</f>
      </c>
      <c t="s">
        <v>33</v>
      </c>
    </row>
    <row r="70" spans="1:5" ht="12.75">
      <c r="A70" s="36" t="s">
        <v>65</v>
      </c>
      <c r="E70" s="37" t="s">
        <v>62</v>
      </c>
    </row>
    <row r="71" spans="1:5" ht="12.75">
      <c r="A71" s="38" t="s">
        <v>66</v>
      </c>
      <c r="E71" s="39" t="s">
        <v>4155</v>
      </c>
    </row>
    <row r="72" spans="1:5" ht="38.25">
      <c r="A72" t="s">
        <v>67</v>
      </c>
      <c r="E72" s="37" t="s">
        <v>4179</v>
      </c>
    </row>
    <row r="73" spans="1:16" ht="12.75">
      <c r="A73" s="26" t="s">
        <v>59</v>
      </c>
      <c s="31" t="s">
        <v>243</v>
      </c>
      <c s="31" t="s">
        <v>2267</v>
      </c>
      <c s="26" t="s">
        <v>62</v>
      </c>
      <c s="32" t="s">
        <v>2268</v>
      </c>
      <c s="33" t="s">
        <v>81</v>
      </c>
      <c s="34">
        <v>7</v>
      </c>
      <c s="35">
        <v>0</v>
      </c>
      <c s="35">
        <f>ROUND(ROUND(H73,2)*ROUND(G73,3),2)</f>
      </c>
      <c r="O73">
        <f>(I73*21)/100</f>
      </c>
      <c t="s">
        <v>33</v>
      </c>
    </row>
    <row r="74" spans="1:5" ht="12.75">
      <c r="A74" s="36" t="s">
        <v>65</v>
      </c>
      <c r="E74" s="37" t="s">
        <v>62</v>
      </c>
    </row>
    <row r="75" spans="1:5" ht="12.75">
      <c r="A75" s="38" t="s">
        <v>66</v>
      </c>
      <c r="E75" s="39" t="s">
        <v>4155</v>
      </c>
    </row>
    <row r="76" spans="1:5" ht="38.25">
      <c r="A76" t="s">
        <v>67</v>
      </c>
      <c r="E76" s="37" t="s">
        <v>2269</v>
      </c>
    </row>
    <row r="77" spans="1:16" ht="12.75">
      <c r="A77" s="26" t="s">
        <v>59</v>
      </c>
      <c s="31" t="s">
        <v>246</v>
      </c>
      <c s="31" t="s">
        <v>667</v>
      </c>
      <c s="26" t="s">
        <v>62</v>
      </c>
      <c s="32" t="s">
        <v>668</v>
      </c>
      <c s="33" t="s">
        <v>81</v>
      </c>
      <c s="34">
        <v>300</v>
      </c>
      <c s="35">
        <v>0</v>
      </c>
      <c s="35">
        <f>ROUND(ROUND(H77,2)*ROUND(G77,3),2)</f>
      </c>
      <c r="O77">
        <f>(I77*21)/100</f>
      </c>
      <c t="s">
        <v>33</v>
      </c>
    </row>
    <row r="78" spans="1:5" ht="12.75">
      <c r="A78" s="36" t="s">
        <v>65</v>
      </c>
      <c r="E78" s="37" t="s">
        <v>62</v>
      </c>
    </row>
    <row r="79" spans="1:5" ht="12.75">
      <c r="A79" s="38" t="s">
        <v>66</v>
      </c>
      <c r="E79" s="39" t="s">
        <v>4155</v>
      </c>
    </row>
    <row r="80" spans="1:5" ht="25.5">
      <c r="A80" t="s">
        <v>67</v>
      </c>
      <c r="E80" s="37" t="s">
        <v>1015</v>
      </c>
    </row>
    <row r="81" spans="1:16" ht="25.5">
      <c r="A81" s="26" t="s">
        <v>59</v>
      </c>
      <c s="31" t="s">
        <v>60</v>
      </c>
      <c s="31" t="s">
        <v>667</v>
      </c>
      <c s="26" t="s">
        <v>39</v>
      </c>
      <c s="32" t="s">
        <v>4180</v>
      </c>
      <c s="33" t="s">
        <v>81</v>
      </c>
      <c s="34">
        <v>30</v>
      </c>
      <c s="35">
        <v>0</v>
      </c>
      <c s="35">
        <f>ROUND(ROUND(H81,2)*ROUND(G81,3),2)</f>
      </c>
      <c r="O81">
        <f>(I81*21)/100</f>
      </c>
      <c t="s">
        <v>33</v>
      </c>
    </row>
    <row r="82" spans="1:5" ht="12.75">
      <c r="A82" s="36" t="s">
        <v>65</v>
      </c>
      <c r="E82" s="37" t="s">
        <v>62</v>
      </c>
    </row>
    <row r="83" spans="1:5" ht="12.75">
      <c r="A83" s="38" t="s">
        <v>66</v>
      </c>
      <c r="E83" s="39" t="s">
        <v>4155</v>
      </c>
    </row>
    <row r="84" spans="1:5" ht="25.5">
      <c r="A84" t="s">
        <v>67</v>
      </c>
      <c r="E84" s="37" t="s">
        <v>1015</v>
      </c>
    </row>
    <row r="85" spans="1:16" ht="12.75">
      <c r="A85" s="26" t="s">
        <v>59</v>
      </c>
      <c s="31" t="s">
        <v>68</v>
      </c>
      <c s="31" t="s">
        <v>4181</v>
      </c>
      <c s="26" t="s">
        <v>62</v>
      </c>
      <c s="32" t="s">
        <v>4182</v>
      </c>
      <c s="33" t="s">
        <v>81</v>
      </c>
      <c s="34">
        <v>3</v>
      </c>
      <c s="35">
        <v>0</v>
      </c>
      <c s="35">
        <f>ROUND(ROUND(H85,2)*ROUND(G85,3),2)</f>
      </c>
      <c r="O85">
        <f>(I85*21)/100</f>
      </c>
      <c t="s">
        <v>33</v>
      </c>
    </row>
    <row r="86" spans="1:5" ht="12.75">
      <c r="A86" s="36" t="s">
        <v>65</v>
      </c>
      <c r="E86" s="37" t="s">
        <v>62</v>
      </c>
    </row>
    <row r="87" spans="1:5" ht="12.75">
      <c r="A87" s="38" t="s">
        <v>66</v>
      </c>
      <c r="E87" s="39" t="s">
        <v>4155</v>
      </c>
    </row>
    <row r="88" spans="1:5" ht="38.25">
      <c r="A88" t="s">
        <v>67</v>
      </c>
      <c r="E88" s="37" t="s">
        <v>4183</v>
      </c>
    </row>
    <row r="89" spans="1:16" ht="12.75">
      <c r="A89" s="26" t="s">
        <v>59</v>
      </c>
      <c s="31" t="s">
        <v>72</v>
      </c>
      <c s="31" t="s">
        <v>670</v>
      </c>
      <c s="26" t="s">
        <v>62</v>
      </c>
      <c s="32" t="s">
        <v>671</v>
      </c>
      <c s="33" t="s">
        <v>81</v>
      </c>
      <c s="34">
        <v>50</v>
      </c>
      <c s="35">
        <v>0</v>
      </c>
      <c s="35">
        <f>ROUND(ROUND(H89,2)*ROUND(G89,3),2)</f>
      </c>
      <c r="O89">
        <f>(I89*21)/100</f>
      </c>
      <c t="s">
        <v>33</v>
      </c>
    </row>
    <row r="90" spans="1:5" ht="12.75">
      <c r="A90" s="36" t="s">
        <v>65</v>
      </c>
      <c r="E90" s="37" t="s">
        <v>62</v>
      </c>
    </row>
    <row r="91" spans="1:5" ht="12.75">
      <c r="A91" s="38" t="s">
        <v>66</v>
      </c>
      <c r="E91" s="39" t="s">
        <v>4155</v>
      </c>
    </row>
    <row r="92" spans="1:5" ht="38.25">
      <c r="A92" t="s">
        <v>67</v>
      </c>
      <c r="E92" s="37" t="s">
        <v>2270</v>
      </c>
    </row>
    <row r="93" spans="1:16" ht="12.75">
      <c r="A93" s="26" t="s">
        <v>59</v>
      </c>
      <c s="31" t="s">
        <v>75</v>
      </c>
      <c s="31" t="s">
        <v>2271</v>
      </c>
      <c s="26" t="s">
        <v>62</v>
      </c>
      <c s="32" t="s">
        <v>2272</v>
      </c>
      <c s="33" t="s">
        <v>81</v>
      </c>
      <c s="34">
        <v>1200</v>
      </c>
      <c s="35">
        <v>0</v>
      </c>
      <c s="35">
        <f>ROUND(ROUND(H93,2)*ROUND(G93,3),2)</f>
      </c>
      <c r="O93">
        <f>(I93*21)/100</f>
      </c>
      <c t="s">
        <v>33</v>
      </c>
    </row>
    <row r="94" spans="1:5" ht="12.75">
      <c r="A94" s="36" t="s">
        <v>65</v>
      </c>
      <c r="E94" s="37" t="s">
        <v>62</v>
      </c>
    </row>
    <row r="95" spans="1:5" ht="12.75">
      <c r="A95" s="38" t="s">
        <v>66</v>
      </c>
      <c r="E95" s="39" t="s">
        <v>4155</v>
      </c>
    </row>
    <row r="96" spans="1:5" ht="38.25">
      <c r="A96" t="s">
        <v>67</v>
      </c>
      <c r="E96" s="37" t="s">
        <v>2274</v>
      </c>
    </row>
    <row r="97" spans="1:16" ht="12.75">
      <c r="A97" s="26" t="s">
        <v>59</v>
      </c>
      <c s="31" t="s">
        <v>78</v>
      </c>
      <c s="31" t="s">
        <v>4184</v>
      </c>
      <c s="26" t="s">
        <v>62</v>
      </c>
      <c s="32" t="s">
        <v>3620</v>
      </c>
      <c s="33" t="s">
        <v>81</v>
      </c>
      <c s="34">
        <v>300</v>
      </c>
      <c s="35">
        <v>0</v>
      </c>
      <c s="35">
        <f>ROUND(ROUND(H97,2)*ROUND(G97,3),2)</f>
      </c>
      <c r="O97">
        <f>(I97*21)/100</f>
      </c>
      <c t="s">
        <v>33</v>
      </c>
    </row>
    <row r="98" spans="1:5" ht="12.75">
      <c r="A98" s="36" t="s">
        <v>65</v>
      </c>
      <c r="E98" s="37" t="s">
        <v>62</v>
      </c>
    </row>
    <row r="99" spans="1:5" ht="12.75">
      <c r="A99" s="38" t="s">
        <v>66</v>
      </c>
      <c r="E99" s="39" t="s">
        <v>4155</v>
      </c>
    </row>
    <row r="100" spans="1:5" ht="51">
      <c r="A100" t="s">
        <v>67</v>
      </c>
      <c r="E100" s="37" t="s">
        <v>3621</v>
      </c>
    </row>
    <row r="101" spans="1:16" ht="12.75">
      <c r="A101" s="26" t="s">
        <v>59</v>
      </c>
      <c s="31" t="s">
        <v>82</v>
      </c>
      <c s="31" t="s">
        <v>2321</v>
      </c>
      <c s="26" t="s">
        <v>62</v>
      </c>
      <c s="32" t="s">
        <v>2322</v>
      </c>
      <c s="33" t="s">
        <v>934</v>
      </c>
      <c s="34">
        <v>1</v>
      </c>
      <c s="35">
        <v>0</v>
      </c>
      <c s="35">
        <f>ROUND(ROUND(H101,2)*ROUND(G101,3),2)</f>
      </c>
      <c r="O101">
        <f>(I101*21)/100</f>
      </c>
      <c t="s">
        <v>33</v>
      </c>
    </row>
    <row r="102" spans="1:5" ht="12.75">
      <c r="A102" s="36" t="s">
        <v>65</v>
      </c>
      <c r="E102" s="37" t="s">
        <v>62</v>
      </c>
    </row>
    <row r="103" spans="1:5" ht="12.75">
      <c r="A103" s="38" t="s">
        <v>66</v>
      </c>
      <c r="E103" s="39" t="s">
        <v>4155</v>
      </c>
    </row>
    <row r="104" spans="1:5" ht="89.25">
      <c r="A104" t="s">
        <v>67</v>
      </c>
      <c r="E104" s="37" t="s">
        <v>2324</v>
      </c>
    </row>
    <row r="105" spans="1:16" ht="12.75">
      <c r="A105" s="26" t="s">
        <v>59</v>
      </c>
      <c s="31" t="s">
        <v>164</v>
      </c>
      <c s="31" t="s">
        <v>4185</v>
      </c>
      <c s="26" t="s">
        <v>62</v>
      </c>
      <c s="32" t="s">
        <v>4186</v>
      </c>
      <c s="33" t="s">
        <v>81</v>
      </c>
      <c s="34">
        <v>3</v>
      </c>
      <c s="35">
        <v>0</v>
      </c>
      <c s="35">
        <f>ROUND(ROUND(H105,2)*ROUND(G105,3),2)</f>
      </c>
      <c r="O105">
        <f>(I105*21)/100</f>
      </c>
      <c t="s">
        <v>33</v>
      </c>
    </row>
    <row r="106" spans="1:5" ht="12.75">
      <c r="A106" s="36" t="s">
        <v>65</v>
      </c>
      <c r="E106" s="37" t="s">
        <v>62</v>
      </c>
    </row>
    <row r="107" spans="1:5" ht="12.75">
      <c r="A107" s="38" t="s">
        <v>66</v>
      </c>
      <c r="E107" s="39" t="s">
        <v>4155</v>
      </c>
    </row>
    <row r="108" spans="1:5" ht="38.25">
      <c r="A108" t="s">
        <v>67</v>
      </c>
      <c r="E108" s="37" t="s">
        <v>4183</v>
      </c>
    </row>
    <row r="109" spans="1:16" ht="25.5">
      <c r="A109" s="26" t="s">
        <v>59</v>
      </c>
      <c s="31" t="s">
        <v>167</v>
      </c>
      <c s="31" t="s">
        <v>4187</v>
      </c>
      <c s="26" t="s">
        <v>62</v>
      </c>
      <c s="32" t="s">
        <v>4188</v>
      </c>
      <c s="33" t="s">
        <v>934</v>
      </c>
      <c s="34">
        <v>9</v>
      </c>
      <c s="35">
        <v>0</v>
      </c>
      <c s="35">
        <f>ROUND(ROUND(H109,2)*ROUND(G109,3),2)</f>
      </c>
      <c r="O109">
        <f>(I109*21)/100</f>
      </c>
      <c t="s">
        <v>33</v>
      </c>
    </row>
    <row r="110" spans="1:5" ht="12.75">
      <c r="A110" s="36" t="s">
        <v>65</v>
      </c>
      <c r="E110" s="37" t="s">
        <v>62</v>
      </c>
    </row>
    <row r="111" spans="1:5" ht="12.75">
      <c r="A111" s="38" t="s">
        <v>66</v>
      </c>
      <c r="E111" s="39" t="s">
        <v>4155</v>
      </c>
    </row>
    <row r="112" spans="1:5" ht="63.75">
      <c r="A112" t="s">
        <v>67</v>
      </c>
      <c r="E112" s="37" t="s">
        <v>4189</v>
      </c>
    </row>
    <row r="113" spans="1:18" ht="12.75" customHeight="1">
      <c r="A113" s="6" t="s">
        <v>56</v>
      </c>
      <c s="6"/>
      <c s="41" t="s">
        <v>839</v>
      </c>
      <c s="6"/>
      <c s="29" t="s">
        <v>840</v>
      </c>
      <c s="6"/>
      <c s="6"/>
      <c s="6"/>
      <c s="42">
        <f>0+Q113</f>
      </c>
      <c r="O113">
        <f>0+R113</f>
      </c>
      <c r="Q113">
        <f>0+I114+I118+I122+I126+I130+I134</f>
      </c>
      <c>
        <f>0+O114+O118+O122+O126+O130+O134</f>
      </c>
    </row>
    <row r="114" spans="1:16" ht="25.5">
      <c r="A114" s="26" t="s">
        <v>59</v>
      </c>
      <c s="31" t="s">
        <v>91</v>
      </c>
      <c s="31" t="s">
        <v>698</v>
      </c>
      <c s="26" t="s">
        <v>62</v>
      </c>
      <c s="32" t="s">
        <v>699</v>
      </c>
      <c s="33" t="s">
        <v>81</v>
      </c>
      <c s="34">
        <v>4</v>
      </c>
      <c s="35">
        <v>0</v>
      </c>
      <c s="35">
        <f>ROUND(ROUND(H114,2)*ROUND(G114,3),2)</f>
      </c>
      <c r="O114">
        <f>(I114*21)/100</f>
      </c>
      <c t="s">
        <v>33</v>
      </c>
    </row>
    <row r="115" spans="1:5" ht="12.75">
      <c r="A115" s="36" t="s">
        <v>65</v>
      </c>
      <c r="E115" s="37" t="s">
        <v>62</v>
      </c>
    </row>
    <row r="116" spans="1:5" ht="12.75">
      <c r="A116" s="38" t="s">
        <v>66</v>
      </c>
      <c r="E116" s="39" t="s">
        <v>4155</v>
      </c>
    </row>
    <row r="117" spans="1:5" ht="38.25">
      <c r="A117" t="s">
        <v>67</v>
      </c>
      <c r="E117" s="37" t="s">
        <v>844</v>
      </c>
    </row>
    <row r="118" spans="1:16" ht="25.5">
      <c r="A118" s="26" t="s">
        <v>59</v>
      </c>
      <c s="31" t="s">
        <v>94</v>
      </c>
      <c s="31" t="s">
        <v>845</v>
      </c>
      <c s="26" t="s">
        <v>62</v>
      </c>
      <c s="32" t="s">
        <v>846</v>
      </c>
      <c s="33" t="s">
        <v>81</v>
      </c>
      <c s="34">
        <v>10</v>
      </c>
      <c s="35">
        <v>0</v>
      </c>
      <c s="35">
        <f>ROUND(ROUND(H118,2)*ROUND(G118,3),2)</f>
      </c>
      <c r="O118">
        <f>(I118*21)/100</f>
      </c>
      <c t="s">
        <v>33</v>
      </c>
    </row>
    <row r="119" spans="1:5" ht="12.75">
      <c r="A119" s="36" t="s">
        <v>65</v>
      </c>
      <c r="E119" s="37" t="s">
        <v>62</v>
      </c>
    </row>
    <row r="120" spans="1:5" ht="12.75">
      <c r="A120" s="38" t="s">
        <v>66</v>
      </c>
      <c r="E120" s="39" t="s">
        <v>4155</v>
      </c>
    </row>
    <row r="121" spans="1:5" ht="38.25">
      <c r="A121" t="s">
        <v>67</v>
      </c>
      <c r="E121" s="37" t="s">
        <v>844</v>
      </c>
    </row>
    <row r="122" spans="1:16" ht="12.75">
      <c r="A122" s="26" t="s">
        <v>59</v>
      </c>
      <c s="31" t="s">
        <v>97</v>
      </c>
      <c s="31" t="s">
        <v>703</v>
      </c>
      <c s="26" t="s">
        <v>62</v>
      </c>
      <c s="32" t="s">
        <v>704</v>
      </c>
      <c s="33" t="s">
        <v>81</v>
      </c>
      <c s="34">
        <v>10</v>
      </c>
      <c s="35">
        <v>0</v>
      </c>
      <c s="35">
        <f>ROUND(ROUND(H122,2)*ROUND(G122,3),2)</f>
      </c>
      <c r="O122">
        <f>(I122*21)/100</f>
      </c>
      <c t="s">
        <v>33</v>
      </c>
    </row>
    <row r="123" spans="1:5" ht="12.75">
      <c r="A123" s="36" t="s">
        <v>65</v>
      </c>
      <c r="E123" s="37" t="s">
        <v>62</v>
      </c>
    </row>
    <row r="124" spans="1:5" ht="12.75">
      <c r="A124" s="38" t="s">
        <v>66</v>
      </c>
      <c r="E124" s="39" t="s">
        <v>4155</v>
      </c>
    </row>
    <row r="125" spans="1:5" ht="25.5">
      <c r="A125" t="s">
        <v>67</v>
      </c>
      <c r="E125" s="37" t="s">
        <v>1064</v>
      </c>
    </row>
    <row r="126" spans="1:16" ht="12.75">
      <c r="A126" s="26" t="s">
        <v>59</v>
      </c>
      <c s="31" t="s">
        <v>100</v>
      </c>
      <c s="31" t="s">
        <v>847</v>
      </c>
      <c s="26" t="s">
        <v>62</v>
      </c>
      <c s="32" t="s">
        <v>848</v>
      </c>
      <c s="33" t="s">
        <v>849</v>
      </c>
      <c s="34">
        <v>450.9</v>
      </c>
      <c s="35">
        <v>0</v>
      </c>
      <c s="35">
        <f>ROUND(ROUND(H126,2)*ROUND(G126,3),2)</f>
      </c>
      <c r="O126">
        <f>(I126*21)/100</f>
      </c>
      <c t="s">
        <v>33</v>
      </c>
    </row>
    <row r="127" spans="1:5" ht="12.75">
      <c r="A127" s="36" t="s">
        <v>65</v>
      </c>
      <c r="E127" s="37" t="s">
        <v>62</v>
      </c>
    </row>
    <row r="128" spans="1:5" ht="12.75">
      <c r="A128" s="38" t="s">
        <v>66</v>
      </c>
      <c r="E128" s="39" t="s">
        <v>4155</v>
      </c>
    </row>
    <row r="129" spans="1:5" ht="76.5">
      <c r="A129" t="s">
        <v>67</v>
      </c>
      <c r="E129" s="37" t="s">
        <v>850</v>
      </c>
    </row>
    <row r="130" spans="1:16" ht="25.5">
      <c r="A130" s="26" t="s">
        <v>59</v>
      </c>
      <c s="31" t="s">
        <v>85</v>
      </c>
      <c s="31" t="s">
        <v>2345</v>
      </c>
      <c s="26" t="s">
        <v>62</v>
      </c>
      <c s="32" t="s">
        <v>679</v>
      </c>
      <c s="33" t="s">
        <v>71</v>
      </c>
      <c s="34">
        <v>140</v>
      </c>
      <c s="35">
        <v>0</v>
      </c>
      <c s="35">
        <f>ROUND(ROUND(H130,2)*ROUND(G130,3),2)</f>
      </c>
      <c r="O130">
        <f>(I130*21)/100</f>
      </c>
      <c t="s">
        <v>33</v>
      </c>
    </row>
    <row r="131" spans="1:5" ht="12.75">
      <c r="A131" s="36" t="s">
        <v>65</v>
      </c>
      <c r="E131" s="37" t="s">
        <v>62</v>
      </c>
    </row>
    <row r="132" spans="1:5" ht="12.75">
      <c r="A132" s="38" t="s">
        <v>66</v>
      </c>
      <c r="E132" s="39" t="s">
        <v>4155</v>
      </c>
    </row>
    <row r="133" spans="1:5" ht="38.25">
      <c r="A133" t="s">
        <v>67</v>
      </c>
      <c r="E133" s="37" t="s">
        <v>853</v>
      </c>
    </row>
    <row r="134" spans="1:16" ht="25.5">
      <c r="A134" s="26" t="s">
        <v>59</v>
      </c>
      <c s="31" t="s">
        <v>88</v>
      </c>
      <c s="31" t="s">
        <v>1007</v>
      </c>
      <c s="26" t="s">
        <v>62</v>
      </c>
      <c s="32" t="s">
        <v>1008</v>
      </c>
      <c s="33" t="s">
        <v>71</v>
      </c>
      <c s="34">
        <v>150</v>
      </c>
      <c s="35">
        <v>0</v>
      </c>
      <c s="35">
        <f>ROUND(ROUND(H134,2)*ROUND(G134,3),2)</f>
      </c>
      <c r="O134">
        <f>(I134*21)/100</f>
      </c>
      <c t="s">
        <v>33</v>
      </c>
    </row>
    <row r="135" spans="1:5" ht="12.75">
      <c r="A135" s="36" t="s">
        <v>65</v>
      </c>
      <c r="E135" s="37" t="s">
        <v>62</v>
      </c>
    </row>
    <row r="136" spans="1:5" ht="12.75">
      <c r="A136" s="38" t="s">
        <v>66</v>
      </c>
      <c r="E136" s="39" t="s">
        <v>4155</v>
      </c>
    </row>
    <row r="137" spans="1:5" ht="38.25">
      <c r="A137" t="s">
        <v>67</v>
      </c>
      <c r="E137" s="37" t="s">
        <v>853</v>
      </c>
    </row>
    <row r="138" spans="1:18" ht="12.75" customHeight="1">
      <c r="A138" s="6" t="s">
        <v>56</v>
      </c>
      <c s="6"/>
      <c s="41" t="s">
        <v>439</v>
      </c>
      <c s="6"/>
      <c s="29" t="s">
        <v>918</v>
      </c>
      <c s="6"/>
      <c s="6"/>
      <c s="6"/>
      <c s="42">
        <f>0+Q138</f>
      </c>
      <c r="O138">
        <f>0+R138</f>
      </c>
      <c r="Q138">
        <f>0+I139+I143+I147+I151+I155+I159+I163+I167+I171+I175+I179+I183+I187+I191</f>
      </c>
      <c>
        <f>0+O139+O143+O147+O151+O155+O159+O163+O167+O171+O175+O179+O183+O187+O191</f>
      </c>
    </row>
    <row r="139" spans="1:16" ht="25.5">
      <c r="A139" s="26" t="s">
        <v>59</v>
      </c>
      <c s="31" t="s">
        <v>103</v>
      </c>
      <c s="31" t="s">
        <v>776</v>
      </c>
      <c s="26" t="s">
        <v>62</v>
      </c>
      <c s="32" t="s">
        <v>777</v>
      </c>
      <c s="33" t="s">
        <v>81</v>
      </c>
      <c s="34">
        <v>1</v>
      </c>
      <c s="35">
        <v>0</v>
      </c>
      <c s="35">
        <f>ROUND(ROUND(H139,2)*ROUND(G139,3),2)</f>
      </c>
      <c r="O139">
        <f>(I139*21)/100</f>
      </c>
      <c t="s">
        <v>33</v>
      </c>
    </row>
    <row r="140" spans="1:5" ht="12.75">
      <c r="A140" s="36" t="s">
        <v>65</v>
      </c>
      <c r="E140" s="37" t="s">
        <v>62</v>
      </c>
    </row>
    <row r="141" spans="1:5" ht="12.75">
      <c r="A141" s="38" t="s">
        <v>66</v>
      </c>
      <c r="E141" s="39" t="s">
        <v>4155</v>
      </c>
    </row>
    <row r="142" spans="1:5" ht="63.75">
      <c r="A142" t="s">
        <v>67</v>
      </c>
      <c r="E142" s="37" t="s">
        <v>924</v>
      </c>
    </row>
    <row r="143" spans="1:16" ht="38.25">
      <c r="A143" s="26" t="s">
        <v>59</v>
      </c>
      <c s="31" t="s">
        <v>107</v>
      </c>
      <c s="31" t="s">
        <v>780</v>
      </c>
      <c s="26" t="s">
        <v>62</v>
      </c>
      <c s="32" t="s">
        <v>781</v>
      </c>
      <c s="33" t="s">
        <v>81</v>
      </c>
      <c s="34">
        <v>6</v>
      </c>
      <c s="35">
        <v>0</v>
      </c>
      <c s="35">
        <f>ROUND(ROUND(H143,2)*ROUND(G143,3),2)</f>
      </c>
      <c r="O143">
        <f>(I143*21)/100</f>
      </c>
      <c t="s">
        <v>33</v>
      </c>
    </row>
    <row r="144" spans="1:5" ht="12.75">
      <c r="A144" s="36" t="s">
        <v>65</v>
      </c>
      <c r="E144" s="37" t="s">
        <v>62</v>
      </c>
    </row>
    <row r="145" spans="1:5" ht="12.75">
      <c r="A145" s="38" t="s">
        <v>66</v>
      </c>
      <c r="E145" s="39" t="s">
        <v>4155</v>
      </c>
    </row>
    <row r="146" spans="1:5" ht="63.75">
      <c r="A146" t="s">
        <v>67</v>
      </c>
      <c r="E146" s="37" t="s">
        <v>924</v>
      </c>
    </row>
    <row r="147" spans="1:16" ht="25.5">
      <c r="A147" s="26" t="s">
        <v>59</v>
      </c>
      <c s="31" t="s">
        <v>110</v>
      </c>
      <c s="31" t="s">
        <v>338</v>
      </c>
      <c s="26" t="s">
        <v>62</v>
      </c>
      <c s="32" t="s">
        <v>339</v>
      </c>
      <c s="33" t="s">
        <v>81</v>
      </c>
      <c s="34">
        <v>1</v>
      </c>
      <c s="35">
        <v>0</v>
      </c>
      <c s="35">
        <f>ROUND(ROUND(H147,2)*ROUND(G147,3),2)</f>
      </c>
      <c r="O147">
        <f>(I147*21)/100</f>
      </c>
      <c t="s">
        <v>33</v>
      </c>
    </row>
    <row r="148" spans="1:5" ht="12.75">
      <c r="A148" s="36" t="s">
        <v>65</v>
      </c>
      <c r="E148" s="37" t="s">
        <v>62</v>
      </c>
    </row>
    <row r="149" spans="1:5" ht="12.75">
      <c r="A149" s="38" t="s">
        <v>66</v>
      </c>
      <c r="E149" s="39" t="s">
        <v>4155</v>
      </c>
    </row>
    <row r="150" spans="1:5" ht="38.25">
      <c r="A150" t="s">
        <v>67</v>
      </c>
      <c r="E150" s="37" t="s">
        <v>925</v>
      </c>
    </row>
    <row r="151" spans="1:16" ht="12.75">
      <c r="A151" s="26" t="s">
        <v>59</v>
      </c>
      <c s="31" t="s">
        <v>113</v>
      </c>
      <c s="31" t="s">
        <v>2348</v>
      </c>
      <c s="26" t="s">
        <v>62</v>
      </c>
      <c s="32" t="s">
        <v>2349</v>
      </c>
      <c s="33" t="s">
        <v>81</v>
      </c>
      <c s="34">
        <v>1</v>
      </c>
      <c s="35">
        <v>0</v>
      </c>
      <c s="35">
        <f>ROUND(ROUND(H151,2)*ROUND(G151,3),2)</f>
      </c>
      <c r="O151">
        <f>(I151*21)/100</f>
      </c>
      <c t="s">
        <v>33</v>
      </c>
    </row>
    <row r="152" spans="1:5" ht="12.75">
      <c r="A152" s="36" t="s">
        <v>65</v>
      </c>
      <c r="E152" s="37" t="s">
        <v>62</v>
      </c>
    </row>
    <row r="153" spans="1:5" ht="12.75">
      <c r="A153" s="38" t="s">
        <v>66</v>
      </c>
      <c r="E153" s="39" t="s">
        <v>4155</v>
      </c>
    </row>
    <row r="154" spans="1:5" ht="38.25">
      <c r="A154" t="s">
        <v>67</v>
      </c>
      <c r="E154" s="37" t="s">
        <v>928</v>
      </c>
    </row>
    <row r="155" spans="1:16" ht="25.5">
      <c r="A155" s="26" t="s">
        <v>59</v>
      </c>
      <c s="31" t="s">
        <v>116</v>
      </c>
      <c s="31" t="s">
        <v>4190</v>
      </c>
      <c s="26" t="s">
        <v>62</v>
      </c>
      <c s="32" t="s">
        <v>4191</v>
      </c>
      <c s="33" t="s">
        <v>81</v>
      </c>
      <c s="34">
        <v>7</v>
      </c>
      <c s="35">
        <v>0</v>
      </c>
      <c s="35">
        <f>ROUND(ROUND(H155,2)*ROUND(G155,3),2)</f>
      </c>
      <c r="O155">
        <f>(I155*21)/100</f>
      </c>
      <c t="s">
        <v>33</v>
      </c>
    </row>
    <row r="156" spans="1:5" ht="12.75">
      <c r="A156" s="36" t="s">
        <v>65</v>
      </c>
      <c r="E156" s="37" t="s">
        <v>62</v>
      </c>
    </row>
    <row r="157" spans="1:5" ht="12.75">
      <c r="A157" s="38" t="s">
        <v>66</v>
      </c>
      <c r="E157" s="39" t="s">
        <v>4155</v>
      </c>
    </row>
    <row r="158" spans="1:5" ht="38.25">
      <c r="A158" t="s">
        <v>67</v>
      </c>
      <c r="E158" s="37" t="s">
        <v>928</v>
      </c>
    </row>
    <row r="159" spans="1:16" ht="12.75">
      <c r="A159" s="26" t="s">
        <v>59</v>
      </c>
      <c s="31" t="s">
        <v>119</v>
      </c>
      <c s="31" t="s">
        <v>3605</v>
      </c>
      <c s="26" t="s">
        <v>62</v>
      </c>
      <c s="32" t="s">
        <v>3606</v>
      </c>
      <c s="33" t="s">
        <v>81</v>
      </c>
      <c s="34">
        <v>1</v>
      </c>
      <c s="35">
        <v>0</v>
      </c>
      <c s="35">
        <f>ROUND(ROUND(H159,2)*ROUND(G159,3),2)</f>
      </c>
      <c r="O159">
        <f>(I159*21)/100</f>
      </c>
      <c t="s">
        <v>33</v>
      </c>
    </row>
    <row r="160" spans="1:5" ht="12.75">
      <c r="A160" s="36" t="s">
        <v>65</v>
      </c>
      <c r="E160" s="37" t="s">
        <v>62</v>
      </c>
    </row>
    <row r="161" spans="1:5" ht="12.75">
      <c r="A161" s="38" t="s">
        <v>66</v>
      </c>
      <c r="E161" s="39" t="s">
        <v>4155</v>
      </c>
    </row>
    <row r="162" spans="1:5" ht="38.25">
      <c r="A162" t="s">
        <v>67</v>
      </c>
      <c r="E162" s="37" t="s">
        <v>928</v>
      </c>
    </row>
    <row r="163" spans="1:16" ht="25.5">
      <c r="A163" s="26" t="s">
        <v>59</v>
      </c>
      <c s="31" t="s">
        <v>122</v>
      </c>
      <c s="31" t="s">
        <v>4192</v>
      </c>
      <c s="26" t="s">
        <v>62</v>
      </c>
      <c s="32" t="s">
        <v>4193</v>
      </c>
      <c s="33" t="s">
        <v>81</v>
      </c>
      <c s="34">
        <v>1</v>
      </c>
      <c s="35">
        <v>0</v>
      </c>
      <c s="35">
        <f>ROUND(ROUND(H163,2)*ROUND(G163,3),2)</f>
      </c>
      <c r="O163">
        <f>(I163*21)/100</f>
      </c>
      <c t="s">
        <v>33</v>
      </c>
    </row>
    <row r="164" spans="1:5" ht="12.75">
      <c r="A164" s="36" t="s">
        <v>65</v>
      </c>
      <c r="E164" s="37" t="s">
        <v>62</v>
      </c>
    </row>
    <row r="165" spans="1:5" ht="12.75">
      <c r="A165" s="38" t="s">
        <v>66</v>
      </c>
      <c r="E165" s="39" t="s">
        <v>4155</v>
      </c>
    </row>
    <row r="166" spans="1:5" ht="38.25">
      <c r="A166" t="s">
        <v>67</v>
      </c>
      <c r="E166" s="37" t="s">
        <v>928</v>
      </c>
    </row>
    <row r="167" spans="1:16" ht="25.5">
      <c r="A167" s="26" t="s">
        <v>59</v>
      </c>
      <c s="31" t="s">
        <v>125</v>
      </c>
      <c s="31" t="s">
        <v>4194</v>
      </c>
      <c s="26" t="s">
        <v>62</v>
      </c>
      <c s="32" t="s">
        <v>4195</v>
      </c>
      <c s="33" t="s">
        <v>81</v>
      </c>
      <c s="34">
        <v>7</v>
      </c>
      <c s="35">
        <v>0</v>
      </c>
      <c s="35">
        <f>ROUND(ROUND(H167,2)*ROUND(G167,3),2)</f>
      </c>
      <c r="O167">
        <f>(I167*21)/100</f>
      </c>
      <c t="s">
        <v>33</v>
      </c>
    </row>
    <row r="168" spans="1:5" ht="12.75">
      <c r="A168" s="36" t="s">
        <v>65</v>
      </c>
      <c r="E168" s="37" t="s">
        <v>62</v>
      </c>
    </row>
    <row r="169" spans="1:5" ht="12.75">
      <c r="A169" s="38" t="s">
        <v>66</v>
      </c>
      <c r="E169" s="39" t="s">
        <v>4155</v>
      </c>
    </row>
    <row r="170" spans="1:5" ht="38.25">
      <c r="A170" t="s">
        <v>67</v>
      </c>
      <c r="E170" s="37" t="s">
        <v>928</v>
      </c>
    </row>
    <row r="171" spans="1:16" ht="12.75">
      <c r="A171" s="26" t="s">
        <v>59</v>
      </c>
      <c s="31" t="s">
        <v>128</v>
      </c>
      <c s="31" t="s">
        <v>1111</v>
      </c>
      <c s="26" t="s">
        <v>62</v>
      </c>
      <c s="32" t="s">
        <v>1112</v>
      </c>
      <c s="33" t="s">
        <v>81</v>
      </c>
      <c s="34">
        <v>2</v>
      </c>
      <c s="35">
        <v>0</v>
      </c>
      <c s="35">
        <f>ROUND(ROUND(H171,2)*ROUND(G171,3),2)</f>
      </c>
      <c r="O171">
        <f>(I171*21)/100</f>
      </c>
      <c t="s">
        <v>33</v>
      </c>
    </row>
    <row r="172" spans="1:5" ht="12.75">
      <c r="A172" s="36" t="s">
        <v>65</v>
      </c>
      <c r="E172" s="37" t="s">
        <v>62</v>
      </c>
    </row>
    <row r="173" spans="1:5" ht="12.75">
      <c r="A173" s="38" t="s">
        <v>66</v>
      </c>
      <c r="E173" s="39" t="s">
        <v>4155</v>
      </c>
    </row>
    <row r="174" spans="1:5" ht="38.25">
      <c r="A174" t="s">
        <v>67</v>
      </c>
      <c r="E174" s="37" t="s">
        <v>1039</v>
      </c>
    </row>
    <row r="175" spans="1:16" ht="12.75">
      <c r="A175" s="26" t="s">
        <v>59</v>
      </c>
      <c s="31" t="s">
        <v>131</v>
      </c>
      <c s="31" t="s">
        <v>926</v>
      </c>
      <c s="26" t="s">
        <v>62</v>
      </c>
      <c s="32" t="s">
        <v>927</v>
      </c>
      <c s="33" t="s">
        <v>81</v>
      </c>
      <c s="34">
        <v>1</v>
      </c>
      <c s="35">
        <v>0</v>
      </c>
      <c s="35">
        <f>ROUND(ROUND(H175,2)*ROUND(G175,3),2)</f>
      </c>
      <c r="O175">
        <f>(I175*21)/100</f>
      </c>
      <c t="s">
        <v>33</v>
      </c>
    </row>
    <row r="176" spans="1:5" ht="12.75">
      <c r="A176" s="36" t="s">
        <v>65</v>
      </c>
      <c r="E176" s="37" t="s">
        <v>62</v>
      </c>
    </row>
    <row r="177" spans="1:5" ht="12.75">
      <c r="A177" s="38" t="s">
        <v>66</v>
      </c>
      <c r="E177" s="39" t="s">
        <v>4155</v>
      </c>
    </row>
    <row r="178" spans="1:5" ht="38.25">
      <c r="A178" t="s">
        <v>67</v>
      </c>
      <c r="E178" s="37" t="s">
        <v>928</v>
      </c>
    </row>
    <row r="179" spans="1:16" ht="12.75">
      <c r="A179" s="26" t="s">
        <v>59</v>
      </c>
      <c s="31" t="s">
        <v>134</v>
      </c>
      <c s="31" t="s">
        <v>784</v>
      </c>
      <c s="26" t="s">
        <v>62</v>
      </c>
      <c s="32" t="s">
        <v>785</v>
      </c>
      <c s="33" t="s">
        <v>204</v>
      </c>
      <c s="34">
        <v>200</v>
      </c>
      <c s="35">
        <v>0</v>
      </c>
      <c s="35">
        <f>ROUND(ROUND(H179,2)*ROUND(G179,3),2)</f>
      </c>
      <c r="O179">
        <f>(I179*21)/100</f>
      </c>
      <c t="s">
        <v>33</v>
      </c>
    </row>
    <row r="180" spans="1:5" ht="12.75">
      <c r="A180" s="36" t="s">
        <v>65</v>
      </c>
      <c r="E180" s="37" t="s">
        <v>62</v>
      </c>
    </row>
    <row r="181" spans="1:5" ht="12.75">
      <c r="A181" s="38" t="s">
        <v>66</v>
      </c>
      <c r="E181" s="39" t="s">
        <v>4155</v>
      </c>
    </row>
    <row r="182" spans="1:5" ht="38.25">
      <c r="A182" t="s">
        <v>67</v>
      </c>
      <c r="E182" s="37" t="s">
        <v>929</v>
      </c>
    </row>
    <row r="183" spans="1:16" ht="12.75">
      <c r="A183" s="26" t="s">
        <v>59</v>
      </c>
      <c s="31" t="s">
        <v>137</v>
      </c>
      <c s="31" t="s">
        <v>791</v>
      </c>
      <c s="26" t="s">
        <v>62</v>
      </c>
      <c s="32" t="s">
        <v>792</v>
      </c>
      <c s="33" t="s">
        <v>204</v>
      </c>
      <c s="34">
        <v>72</v>
      </c>
      <c s="35">
        <v>0</v>
      </c>
      <c s="35">
        <f>ROUND(ROUND(H183,2)*ROUND(G183,3),2)</f>
      </c>
      <c r="O183">
        <f>(I183*21)/100</f>
      </c>
      <c t="s">
        <v>33</v>
      </c>
    </row>
    <row r="184" spans="1:5" ht="12.75">
      <c r="A184" s="36" t="s">
        <v>65</v>
      </c>
      <c r="E184" s="37" t="s">
        <v>62</v>
      </c>
    </row>
    <row r="185" spans="1:5" ht="12.75">
      <c r="A185" s="38" t="s">
        <v>66</v>
      </c>
      <c r="E185" s="39" t="s">
        <v>4155</v>
      </c>
    </row>
    <row r="186" spans="1:5" ht="38.25">
      <c r="A186" t="s">
        <v>67</v>
      </c>
      <c r="E186" s="37" t="s">
        <v>930</v>
      </c>
    </row>
    <row r="187" spans="1:16" ht="12.75">
      <c r="A187" s="26" t="s">
        <v>59</v>
      </c>
      <c s="31" t="s">
        <v>140</v>
      </c>
      <c s="31" t="s">
        <v>441</v>
      </c>
      <c s="26" t="s">
        <v>62</v>
      </c>
      <c s="32" t="s">
        <v>442</v>
      </c>
      <c s="33" t="s">
        <v>204</v>
      </c>
      <c s="34">
        <v>8</v>
      </c>
      <c s="35">
        <v>0</v>
      </c>
      <c s="35">
        <f>ROUND(ROUND(H187,2)*ROUND(G187,3),2)</f>
      </c>
      <c r="O187">
        <f>(I187*21)/100</f>
      </c>
      <c t="s">
        <v>33</v>
      </c>
    </row>
    <row r="188" spans="1:5" ht="12.75">
      <c r="A188" s="36" t="s">
        <v>65</v>
      </c>
      <c r="E188" s="37" t="s">
        <v>62</v>
      </c>
    </row>
    <row r="189" spans="1:5" ht="12.75">
      <c r="A189" s="38" t="s">
        <v>66</v>
      </c>
      <c r="E189" s="39" t="s">
        <v>4155</v>
      </c>
    </row>
    <row r="190" spans="1:5" ht="38.25">
      <c r="A190" t="s">
        <v>67</v>
      </c>
      <c r="E190" s="37" t="s">
        <v>931</v>
      </c>
    </row>
    <row r="191" spans="1:16" ht="12.75">
      <c r="A191" s="26" t="s">
        <v>59</v>
      </c>
      <c s="31" t="s">
        <v>205</v>
      </c>
      <c s="31" t="s">
        <v>932</v>
      </c>
      <c s="26" t="s">
        <v>62</v>
      </c>
      <c s="32" t="s">
        <v>933</v>
      </c>
      <c s="33" t="s">
        <v>934</v>
      </c>
      <c s="34">
        <v>1</v>
      </c>
      <c s="35">
        <v>0</v>
      </c>
      <c s="35">
        <f>ROUND(ROUND(H191,2)*ROUND(G191,3),2)</f>
      </c>
      <c r="O191">
        <f>(I191*21)/100</f>
      </c>
      <c t="s">
        <v>33</v>
      </c>
    </row>
    <row r="192" spans="1:5" ht="12.75">
      <c r="A192" s="36" t="s">
        <v>65</v>
      </c>
      <c r="E192" s="37" t="s">
        <v>62</v>
      </c>
    </row>
    <row r="193" spans="1:5" ht="12.75">
      <c r="A193" s="38" t="s">
        <v>66</v>
      </c>
      <c r="E193" s="39" t="s">
        <v>4155</v>
      </c>
    </row>
    <row r="194" spans="1:5" ht="140.25">
      <c r="A194" t="s">
        <v>67</v>
      </c>
      <c r="E194" s="37" t="s">
        <v>935</v>
      </c>
    </row>
    <row r="195" spans="1:18" ht="12.75" customHeight="1">
      <c r="A195" s="6" t="s">
        <v>56</v>
      </c>
      <c s="6"/>
      <c s="41" t="s">
        <v>936</v>
      </c>
      <c s="6"/>
      <c s="29" t="s">
        <v>937</v>
      </c>
      <c s="6"/>
      <c s="6"/>
      <c s="6"/>
      <c s="42">
        <f>0+Q195</f>
      </c>
      <c r="O195">
        <f>0+R195</f>
      </c>
      <c r="Q195">
        <f>0+I196+I200+I204</f>
      </c>
      <c>
        <f>0+O196+O200+O204</f>
      </c>
    </row>
    <row r="196" spans="1:16" ht="12.75">
      <c r="A196" s="26" t="s">
        <v>59</v>
      </c>
      <c s="31" t="s">
        <v>143</v>
      </c>
      <c s="31" t="s">
        <v>951</v>
      </c>
      <c s="26" t="s">
        <v>62</v>
      </c>
      <c s="32" t="s">
        <v>952</v>
      </c>
      <c s="33" t="s">
        <v>225</v>
      </c>
      <c s="34">
        <v>50</v>
      </c>
      <c s="35">
        <v>0</v>
      </c>
      <c s="35">
        <f>ROUND(ROUND(H196,2)*ROUND(G196,3),2)</f>
      </c>
      <c r="O196">
        <f>(I196*21)/100</f>
      </c>
      <c t="s">
        <v>33</v>
      </c>
    </row>
    <row r="197" spans="1:5" ht="12.75">
      <c r="A197" s="36" t="s">
        <v>65</v>
      </c>
      <c r="E197" s="37" t="s">
        <v>62</v>
      </c>
    </row>
    <row r="198" spans="1:5" ht="12.75">
      <c r="A198" s="38" t="s">
        <v>66</v>
      </c>
      <c r="E198" s="39" t="s">
        <v>4155</v>
      </c>
    </row>
    <row r="199" spans="1:5" ht="25.5">
      <c r="A199" t="s">
        <v>67</v>
      </c>
      <c r="E199" s="37" t="s">
        <v>953</v>
      </c>
    </row>
    <row r="200" spans="1:16" ht="12.75">
      <c r="A200" s="26" t="s">
        <v>59</v>
      </c>
      <c s="31" t="s">
        <v>146</v>
      </c>
      <c s="31" t="s">
        <v>954</v>
      </c>
      <c s="26" t="s">
        <v>62</v>
      </c>
      <c s="32" t="s">
        <v>955</v>
      </c>
      <c s="33" t="s">
        <v>81</v>
      </c>
      <c s="34">
        <v>100</v>
      </c>
      <c s="35">
        <v>0</v>
      </c>
      <c s="35">
        <f>ROUND(ROUND(H200,2)*ROUND(G200,3),2)</f>
      </c>
      <c r="O200">
        <f>(I200*21)/100</f>
      </c>
      <c t="s">
        <v>33</v>
      </c>
    </row>
    <row r="201" spans="1:5" ht="12.75">
      <c r="A201" s="36" t="s">
        <v>65</v>
      </c>
      <c r="E201" s="37" t="s">
        <v>62</v>
      </c>
    </row>
    <row r="202" spans="1:5" ht="12.75">
      <c r="A202" s="38" t="s">
        <v>66</v>
      </c>
      <c r="E202" s="39" t="s">
        <v>4155</v>
      </c>
    </row>
    <row r="203" spans="1:5" ht="38.25">
      <c r="A203" t="s">
        <v>67</v>
      </c>
      <c r="E203" s="37" t="s">
        <v>956</v>
      </c>
    </row>
    <row r="204" spans="1:16" ht="12.75">
      <c r="A204" s="26" t="s">
        <v>59</v>
      </c>
      <c s="31" t="s">
        <v>149</v>
      </c>
      <c s="31" t="s">
        <v>957</v>
      </c>
      <c s="26" t="s">
        <v>62</v>
      </c>
      <c s="32" t="s">
        <v>958</v>
      </c>
      <c s="33" t="s">
        <v>81</v>
      </c>
      <c s="34">
        <v>50</v>
      </c>
      <c s="35">
        <v>0</v>
      </c>
      <c s="35">
        <f>ROUND(ROUND(H204,2)*ROUND(G204,3),2)</f>
      </c>
      <c r="O204">
        <f>(I204*21)/100</f>
      </c>
      <c t="s">
        <v>33</v>
      </c>
    </row>
    <row r="205" spans="1:5" ht="12.75">
      <c r="A205" s="36" t="s">
        <v>65</v>
      </c>
      <c r="E205" s="37" t="s">
        <v>62</v>
      </c>
    </row>
    <row r="206" spans="1:5" ht="12.75">
      <c r="A206" s="38" t="s">
        <v>66</v>
      </c>
      <c r="E206" s="39" t="s">
        <v>4155</v>
      </c>
    </row>
    <row r="207" spans="1:5" ht="38.25">
      <c r="A207" t="s">
        <v>67</v>
      </c>
      <c r="E207" s="37" t="s">
        <v>956</v>
      </c>
    </row>
    <row r="208" spans="1:18" ht="12.75" customHeight="1">
      <c r="A208" s="6" t="s">
        <v>56</v>
      </c>
      <c s="6"/>
      <c s="41" t="s">
        <v>967</v>
      </c>
      <c s="6"/>
      <c s="29" t="s">
        <v>1675</v>
      </c>
      <c s="6"/>
      <c s="6"/>
      <c s="6"/>
      <c s="42">
        <f>0+Q208</f>
      </c>
      <c r="O208">
        <f>0+R208</f>
      </c>
      <c r="Q208">
        <f>0+I209+I213+I217+I221</f>
      </c>
      <c>
        <f>0+O209+O213+O217+O221</f>
      </c>
    </row>
    <row r="209" spans="1:16" ht="38.25">
      <c r="A209" s="26" t="s">
        <v>59</v>
      </c>
      <c s="31" t="s">
        <v>152</v>
      </c>
      <c s="31" t="s">
        <v>4145</v>
      </c>
      <c s="26" t="s">
        <v>62</v>
      </c>
      <c s="32" t="s">
        <v>4146</v>
      </c>
      <c s="33" t="s">
        <v>971</v>
      </c>
      <c s="34">
        <v>7</v>
      </c>
      <c s="35">
        <v>0</v>
      </c>
      <c s="35">
        <f>ROUND(ROUND(H209,2)*ROUND(G209,3),2)</f>
      </c>
      <c r="O209">
        <f>(I209*21)/100</f>
      </c>
      <c t="s">
        <v>33</v>
      </c>
    </row>
    <row r="210" spans="1:5" ht="12.75">
      <c r="A210" s="36" t="s">
        <v>65</v>
      </c>
      <c r="E210" s="37" t="s">
        <v>62</v>
      </c>
    </row>
    <row r="211" spans="1:5" ht="12.75">
      <c r="A211" s="38" t="s">
        <v>66</v>
      </c>
      <c r="E211" s="39" t="s">
        <v>4155</v>
      </c>
    </row>
    <row r="212" spans="1:5" ht="102">
      <c r="A212" t="s">
        <v>67</v>
      </c>
      <c r="E212" s="37" t="s">
        <v>972</v>
      </c>
    </row>
    <row r="213" spans="1:16" ht="38.25">
      <c r="A213" s="26" t="s">
        <v>59</v>
      </c>
      <c s="31" t="s">
        <v>155</v>
      </c>
      <c s="31" t="s">
        <v>969</v>
      </c>
      <c s="26" t="s">
        <v>62</v>
      </c>
      <c s="32" t="s">
        <v>970</v>
      </c>
      <c s="33" t="s">
        <v>971</v>
      </c>
      <c s="34">
        <v>0.5</v>
      </c>
      <c s="35">
        <v>0</v>
      </c>
      <c s="35">
        <f>ROUND(ROUND(H213,2)*ROUND(G213,3),2)</f>
      </c>
      <c r="O213">
        <f>(I213*21)/100</f>
      </c>
      <c t="s">
        <v>33</v>
      </c>
    </row>
    <row r="214" spans="1:5" ht="12.75">
      <c r="A214" s="36" t="s">
        <v>65</v>
      </c>
      <c r="E214" s="37" t="s">
        <v>62</v>
      </c>
    </row>
    <row r="215" spans="1:5" ht="12.75">
      <c r="A215" s="38" t="s">
        <v>66</v>
      </c>
      <c r="E215" s="39" t="s">
        <v>946</v>
      </c>
    </row>
    <row r="216" spans="1:5" ht="102">
      <c r="A216" t="s">
        <v>67</v>
      </c>
      <c r="E216" s="37" t="s">
        <v>972</v>
      </c>
    </row>
    <row r="217" spans="1:16" ht="25.5">
      <c r="A217" s="26" t="s">
        <v>59</v>
      </c>
      <c s="31" t="s">
        <v>158</v>
      </c>
      <c s="31" t="s">
        <v>4196</v>
      </c>
      <c s="26" t="s">
        <v>62</v>
      </c>
      <c s="32" t="s">
        <v>4197</v>
      </c>
      <c s="33" t="s">
        <v>971</v>
      </c>
      <c s="34">
        <v>0.005</v>
      </c>
      <c s="35">
        <v>0</v>
      </c>
      <c s="35">
        <f>ROUND(ROUND(H217,2)*ROUND(G217,3),2)</f>
      </c>
      <c r="O217">
        <f>(I217*21)/100</f>
      </c>
      <c t="s">
        <v>33</v>
      </c>
    </row>
    <row r="218" spans="1:5" ht="12.75">
      <c r="A218" s="36" t="s">
        <v>65</v>
      </c>
      <c r="E218" s="37" t="s">
        <v>62</v>
      </c>
    </row>
    <row r="219" spans="1:5" ht="12.75">
      <c r="A219" s="38" t="s">
        <v>66</v>
      </c>
      <c r="E219" s="39" t="s">
        <v>946</v>
      </c>
    </row>
    <row r="220" spans="1:5" ht="102">
      <c r="A220" t="s">
        <v>67</v>
      </c>
      <c r="E220" s="37" t="s">
        <v>972</v>
      </c>
    </row>
    <row r="221" spans="1:16" ht="25.5">
      <c r="A221" s="26" t="s">
        <v>59</v>
      </c>
      <c s="31" t="s">
        <v>161</v>
      </c>
      <c s="31" t="s">
        <v>4198</v>
      </c>
      <c s="26" t="s">
        <v>62</v>
      </c>
      <c s="32" t="s">
        <v>4199</v>
      </c>
      <c s="33" t="s">
        <v>971</v>
      </c>
      <c s="34">
        <v>0.01</v>
      </c>
      <c s="35">
        <v>0</v>
      </c>
      <c s="35">
        <f>ROUND(ROUND(H221,2)*ROUND(G221,3),2)</f>
      </c>
      <c r="O221">
        <f>(I221*21)/100</f>
      </c>
      <c t="s">
        <v>33</v>
      </c>
    </row>
    <row r="222" spans="1:5" ht="12.75">
      <c r="A222" s="36" t="s">
        <v>65</v>
      </c>
      <c r="E222" s="37" t="s">
        <v>62</v>
      </c>
    </row>
    <row r="223" spans="1:5" ht="12.75">
      <c r="A223" s="38" t="s">
        <v>66</v>
      </c>
      <c r="E223" s="39" t="s">
        <v>946</v>
      </c>
    </row>
    <row r="224" spans="1:5" ht="102">
      <c r="A224" t="s">
        <v>67</v>
      </c>
      <c r="E224" s="37" t="s">
        <v>972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36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0+O11+O32+O41+O58+O63+O72+O77+O86+O103+O116+O121+O134+O167+O208+O213+O258+O315+O320+O333</f>
      </c>
      <c t="s">
        <v>32</v>
      </c>
    </row>
    <row r="3" spans="1:16" ht="15" customHeight="1">
      <c r="A3" t="s">
        <v>12</v>
      </c>
      <c s="12" t="s">
        <v>14</v>
      </c>
      <c s="13" t="s">
        <v>15</v>
      </c>
      <c s="1"/>
      <c s="14" t="s">
        <v>16</v>
      </c>
      <c s="1"/>
      <c s="9"/>
      <c s="8" t="s">
        <v>4202</v>
      </c>
      <c s="43">
        <f>0+I11+I32+I41+I58+I63+I72+I77+I86+I103+I116+I121+I134+I167+I208+I213+I258+I315+I320+I333</f>
      </c>
      <c r="O3" t="s">
        <v>29</v>
      </c>
      <c t="s">
        <v>33</v>
      </c>
    </row>
    <row r="4" spans="1:16" ht="15" customHeight="1">
      <c r="A4" t="s">
        <v>17</v>
      </c>
      <c s="12" t="s">
        <v>18</v>
      </c>
      <c s="13" t="s">
        <v>1315</v>
      </c>
      <c s="1"/>
      <c s="14" t="s">
        <v>1316</v>
      </c>
      <c s="1"/>
      <c s="1"/>
      <c s="11"/>
      <c s="11"/>
      <c r="O4" t="s">
        <v>30</v>
      </c>
      <c t="s">
        <v>33</v>
      </c>
    </row>
    <row r="5" spans="1:16" ht="12.75" customHeight="1">
      <c r="A5" t="s">
        <v>21</v>
      </c>
      <c s="12" t="s">
        <v>18</v>
      </c>
      <c s="13" t="s">
        <v>3320</v>
      </c>
      <c s="1"/>
      <c s="14" t="s">
        <v>3321</v>
      </c>
      <c s="1"/>
      <c s="1"/>
      <c s="1"/>
      <c s="1"/>
      <c r="O5" t="s">
        <v>31</v>
      </c>
      <c t="s">
        <v>33</v>
      </c>
    </row>
    <row r="6" spans="1:9" ht="12.75" customHeight="1">
      <c r="A6" t="s">
        <v>24</v>
      </c>
      <c s="12" t="s">
        <v>18</v>
      </c>
      <c s="13" t="s">
        <v>4200</v>
      </c>
      <c s="1"/>
      <c s="14" t="s">
        <v>4201</v>
      </c>
      <c s="1"/>
      <c s="1"/>
      <c s="1"/>
      <c s="1"/>
    </row>
    <row r="7" spans="1:9" ht="12.75" customHeight="1">
      <c r="A7" t="s">
        <v>27</v>
      </c>
      <c s="16" t="s">
        <v>28</v>
      </c>
      <c s="17" t="s">
        <v>4202</v>
      </c>
      <c s="6"/>
      <c s="18" t="s">
        <v>4203</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3472</v>
      </c>
      <c s="27"/>
      <c s="29" t="s">
        <v>3473</v>
      </c>
      <c s="27"/>
      <c s="27"/>
      <c s="27"/>
      <c s="30">
        <f>0+Q11</f>
      </c>
      <c r="O11">
        <f>0+R11</f>
      </c>
      <c r="Q11">
        <f>0+I12+I16+I20+I24+I28</f>
      </c>
      <c>
        <f>0+O12+O16+O20+O24+O28</f>
      </c>
    </row>
    <row r="12" spans="1:16" ht="12.75">
      <c r="A12" s="26" t="s">
        <v>59</v>
      </c>
      <c s="31" t="s">
        <v>39</v>
      </c>
      <c s="31" t="s">
        <v>4153</v>
      </c>
      <c s="26" t="s">
        <v>62</v>
      </c>
      <c s="32" t="s">
        <v>4154</v>
      </c>
      <c s="33" t="s">
        <v>216</v>
      </c>
      <c s="34">
        <v>1.6</v>
      </c>
      <c s="35">
        <v>0</v>
      </c>
      <c s="35">
        <f>ROUND(ROUND(H12,2)*ROUND(G12,3),2)</f>
      </c>
      <c r="O12">
        <f>(I12*21)/100</f>
      </c>
      <c t="s">
        <v>33</v>
      </c>
    </row>
    <row r="13" spans="1:5" ht="12.75">
      <c r="A13" s="36" t="s">
        <v>65</v>
      </c>
      <c r="E13" s="37" t="s">
        <v>62</v>
      </c>
    </row>
    <row r="14" spans="1:5" ht="12.75">
      <c r="A14" s="38" t="s">
        <v>66</v>
      </c>
      <c r="E14" s="39" t="s">
        <v>4206</v>
      </c>
    </row>
    <row r="15" spans="1:5" ht="229.5">
      <c r="A15" t="s">
        <v>67</v>
      </c>
      <c r="E15" s="37" t="s">
        <v>4111</v>
      </c>
    </row>
    <row r="16" spans="1:16" ht="12.75">
      <c r="A16" s="26" t="s">
        <v>59</v>
      </c>
      <c s="31" t="s">
        <v>33</v>
      </c>
      <c s="31" t="s">
        <v>493</v>
      </c>
      <c s="26" t="s">
        <v>62</v>
      </c>
      <c s="32" t="s">
        <v>494</v>
      </c>
      <c s="33" t="s">
        <v>216</v>
      </c>
      <c s="34">
        <v>1.8</v>
      </c>
      <c s="35">
        <v>0</v>
      </c>
      <c s="35">
        <f>ROUND(ROUND(H16,2)*ROUND(G16,3),2)</f>
      </c>
      <c r="O16">
        <f>(I16*21)/100</f>
      </c>
      <c t="s">
        <v>33</v>
      </c>
    </row>
    <row r="17" spans="1:5" ht="12.75">
      <c r="A17" s="36" t="s">
        <v>65</v>
      </c>
      <c r="E17" s="37" t="s">
        <v>62</v>
      </c>
    </row>
    <row r="18" spans="1:5" ht="12.75">
      <c r="A18" s="38" t="s">
        <v>66</v>
      </c>
      <c r="E18" s="39" t="s">
        <v>4206</v>
      </c>
    </row>
    <row r="19" spans="1:5" ht="229.5">
      <c r="A19" t="s">
        <v>67</v>
      </c>
      <c r="E19" s="37" t="s">
        <v>4111</v>
      </c>
    </row>
    <row r="20" spans="1:16" ht="12.75">
      <c r="A20" s="26" t="s">
        <v>59</v>
      </c>
      <c s="31" t="s">
        <v>32</v>
      </c>
      <c s="31" t="s">
        <v>3474</v>
      </c>
      <c s="26" t="s">
        <v>62</v>
      </c>
      <c s="32" t="s">
        <v>3475</v>
      </c>
      <c s="33" t="s">
        <v>216</v>
      </c>
      <c s="34">
        <v>58.59</v>
      </c>
      <c s="35">
        <v>0</v>
      </c>
      <c s="35">
        <f>ROUND(ROUND(H20,2)*ROUND(G20,3),2)</f>
      </c>
      <c r="O20">
        <f>(I20*21)/100</f>
      </c>
      <c t="s">
        <v>33</v>
      </c>
    </row>
    <row r="21" spans="1:5" ht="12.75">
      <c r="A21" s="36" t="s">
        <v>65</v>
      </c>
      <c r="E21" s="37" t="s">
        <v>62</v>
      </c>
    </row>
    <row r="22" spans="1:5" ht="12.75">
      <c r="A22" s="38" t="s">
        <v>66</v>
      </c>
      <c r="E22" s="39" t="s">
        <v>4206</v>
      </c>
    </row>
    <row r="23" spans="1:5" ht="216.75">
      <c r="A23" t="s">
        <v>67</v>
      </c>
      <c r="E23" s="37" t="s">
        <v>3477</v>
      </c>
    </row>
    <row r="24" spans="1:16" ht="12.75">
      <c r="A24" s="26" t="s">
        <v>59</v>
      </c>
      <c s="31" t="s">
        <v>43</v>
      </c>
      <c s="31" t="s">
        <v>4207</v>
      </c>
      <c s="26" t="s">
        <v>62</v>
      </c>
      <c s="32" t="s">
        <v>4208</v>
      </c>
      <c s="33" t="s">
        <v>216</v>
      </c>
      <c s="34">
        <v>1.4</v>
      </c>
      <c s="35">
        <v>0</v>
      </c>
      <c s="35">
        <f>ROUND(ROUND(H24,2)*ROUND(G24,3),2)</f>
      </c>
      <c r="O24">
        <f>(I24*21)/100</f>
      </c>
      <c t="s">
        <v>33</v>
      </c>
    </row>
    <row r="25" spans="1:5" ht="12.75">
      <c r="A25" s="36" t="s">
        <v>65</v>
      </c>
      <c r="E25" s="37" t="s">
        <v>62</v>
      </c>
    </row>
    <row r="26" spans="1:5" ht="12.75">
      <c r="A26" s="38" t="s">
        <v>66</v>
      </c>
      <c r="E26" s="39" t="s">
        <v>4206</v>
      </c>
    </row>
    <row r="27" spans="1:5" ht="229.5">
      <c r="A27" t="s">
        <v>67</v>
      </c>
      <c r="E27" s="37" t="s">
        <v>4111</v>
      </c>
    </row>
    <row r="28" spans="1:16" ht="12.75">
      <c r="A28" s="26" t="s">
        <v>59</v>
      </c>
      <c s="31" t="s">
        <v>45</v>
      </c>
      <c s="31" t="s">
        <v>4209</v>
      </c>
      <c s="26" t="s">
        <v>62</v>
      </c>
      <c s="32" t="s">
        <v>4210</v>
      </c>
      <c s="33" t="s">
        <v>216</v>
      </c>
      <c s="34">
        <v>1.4</v>
      </c>
      <c s="35">
        <v>0</v>
      </c>
      <c s="35">
        <f>ROUND(ROUND(H28,2)*ROUND(G28,3),2)</f>
      </c>
      <c r="O28">
        <f>(I28*21)/100</f>
      </c>
      <c t="s">
        <v>33</v>
      </c>
    </row>
    <row r="29" spans="1:5" ht="12.75">
      <c r="A29" s="36" t="s">
        <v>65</v>
      </c>
      <c r="E29" s="37" t="s">
        <v>62</v>
      </c>
    </row>
    <row r="30" spans="1:5" ht="12.75">
      <c r="A30" s="38" t="s">
        <v>66</v>
      </c>
      <c r="E30" s="39" t="s">
        <v>4206</v>
      </c>
    </row>
    <row r="31" spans="1:5" ht="216.75">
      <c r="A31" t="s">
        <v>67</v>
      </c>
      <c r="E31" s="37" t="s">
        <v>3477</v>
      </c>
    </row>
    <row r="32" spans="1:18" ht="12.75" customHeight="1">
      <c r="A32" s="6" t="s">
        <v>56</v>
      </c>
      <c s="6"/>
      <c s="41" t="s">
        <v>3483</v>
      </c>
      <c s="6"/>
      <c s="29" t="s">
        <v>3484</v>
      </c>
      <c s="6"/>
      <c s="6"/>
      <c s="6"/>
      <c s="42">
        <f>0+Q32</f>
      </c>
      <c r="O32">
        <f>0+R32</f>
      </c>
      <c r="Q32">
        <f>0+I33+I37</f>
      </c>
      <c>
        <f>0+O33+O37</f>
      </c>
    </row>
    <row r="33" spans="1:16" ht="12.75">
      <c r="A33" s="26" t="s">
        <v>59</v>
      </c>
      <c s="31" t="s">
        <v>240</v>
      </c>
      <c s="31" t="s">
        <v>219</v>
      </c>
      <c s="26" t="s">
        <v>62</v>
      </c>
      <c s="32" t="s">
        <v>220</v>
      </c>
      <c s="33" t="s">
        <v>216</v>
      </c>
      <c s="34">
        <v>1.3</v>
      </c>
      <c s="35">
        <v>0</v>
      </c>
      <c s="35">
        <f>ROUND(ROUND(H33,2)*ROUND(G33,3),2)</f>
      </c>
      <c r="O33">
        <f>(I33*21)/100</f>
      </c>
      <c t="s">
        <v>33</v>
      </c>
    </row>
    <row r="34" spans="1:5" ht="12.75">
      <c r="A34" s="36" t="s">
        <v>65</v>
      </c>
      <c r="E34" s="37" t="s">
        <v>62</v>
      </c>
    </row>
    <row r="35" spans="1:5" ht="12.75">
      <c r="A35" s="38" t="s">
        <v>66</v>
      </c>
      <c r="E35" s="39" t="s">
        <v>4048</v>
      </c>
    </row>
    <row r="36" spans="1:5" ht="153">
      <c r="A36" t="s">
        <v>67</v>
      </c>
      <c r="E36" s="37" t="s">
        <v>3485</v>
      </c>
    </row>
    <row r="37" spans="1:16" ht="12.75">
      <c r="A37" s="26" t="s">
        <v>59</v>
      </c>
      <c s="31" t="s">
        <v>243</v>
      </c>
      <c s="31" t="s">
        <v>1701</v>
      </c>
      <c s="26" t="s">
        <v>62</v>
      </c>
      <c s="32" t="s">
        <v>1702</v>
      </c>
      <c s="33" t="s">
        <v>216</v>
      </c>
      <c s="34">
        <v>1.2</v>
      </c>
      <c s="35">
        <v>0</v>
      </c>
      <c s="35">
        <f>ROUND(ROUND(H37,2)*ROUND(G37,3),2)</f>
      </c>
      <c r="O37">
        <f>(I37*21)/100</f>
      </c>
      <c t="s">
        <v>33</v>
      </c>
    </row>
    <row r="38" spans="1:5" ht="12.75">
      <c r="A38" s="36" t="s">
        <v>65</v>
      </c>
      <c r="E38" s="37" t="s">
        <v>62</v>
      </c>
    </row>
    <row r="39" spans="1:5" ht="12.75">
      <c r="A39" s="38" t="s">
        <v>66</v>
      </c>
      <c r="E39" s="39" t="s">
        <v>4048</v>
      </c>
    </row>
    <row r="40" spans="1:5" ht="165.75">
      <c r="A40" t="s">
        <v>67</v>
      </c>
      <c r="E40" s="37" t="s">
        <v>4211</v>
      </c>
    </row>
    <row r="41" spans="1:18" ht="12.75" customHeight="1">
      <c r="A41" s="6" t="s">
        <v>56</v>
      </c>
      <c s="6"/>
      <c s="41" t="s">
        <v>4056</v>
      </c>
      <c s="6"/>
      <c s="29" t="s">
        <v>4057</v>
      </c>
      <c s="6"/>
      <c s="6"/>
      <c s="6"/>
      <c s="42">
        <f>0+Q41</f>
      </c>
      <c r="O41">
        <f>0+R41</f>
      </c>
      <c r="Q41">
        <f>0+I42+I46+I50+I54</f>
      </c>
      <c>
        <f>0+O42+O46+O50+O54</f>
      </c>
    </row>
    <row r="42" spans="1:16" ht="12.75">
      <c r="A42" s="26" t="s">
        <v>59</v>
      </c>
      <c s="31" t="s">
        <v>246</v>
      </c>
      <c s="31" t="s">
        <v>4058</v>
      </c>
      <c s="26" t="s">
        <v>62</v>
      </c>
      <c s="32" t="s">
        <v>4059</v>
      </c>
      <c s="33" t="s">
        <v>216</v>
      </c>
      <c s="34">
        <v>1.2</v>
      </c>
      <c s="35">
        <v>0</v>
      </c>
      <c s="35">
        <f>ROUND(ROUND(H42,2)*ROUND(G42,3),2)</f>
      </c>
      <c r="O42">
        <f>(I42*21)/100</f>
      </c>
      <c t="s">
        <v>33</v>
      </c>
    </row>
    <row r="43" spans="1:5" ht="12.75">
      <c r="A43" s="36" t="s">
        <v>65</v>
      </c>
      <c r="E43" s="37" t="s">
        <v>62</v>
      </c>
    </row>
    <row r="44" spans="1:5" ht="12.75">
      <c r="A44" s="38" t="s">
        <v>66</v>
      </c>
      <c r="E44" s="39" t="s">
        <v>4206</v>
      </c>
    </row>
    <row r="45" spans="1:5" ht="25.5">
      <c r="A45" t="s">
        <v>67</v>
      </c>
      <c r="E45" s="37" t="s">
        <v>4060</v>
      </c>
    </row>
    <row r="46" spans="1:16" ht="12.75">
      <c r="A46" s="26" t="s">
        <v>59</v>
      </c>
      <c s="31" t="s">
        <v>60</v>
      </c>
      <c s="31" t="s">
        <v>4061</v>
      </c>
      <c s="26" t="s">
        <v>62</v>
      </c>
      <c s="32" t="s">
        <v>4062</v>
      </c>
      <c s="33" t="s">
        <v>216</v>
      </c>
      <c s="34">
        <v>2</v>
      </c>
      <c s="35">
        <v>0</v>
      </c>
      <c s="35">
        <f>ROUND(ROUND(H46,2)*ROUND(G46,3),2)</f>
      </c>
      <c r="O46">
        <f>(I46*21)/100</f>
      </c>
      <c t="s">
        <v>33</v>
      </c>
    </row>
    <row r="47" spans="1:5" ht="12.75">
      <c r="A47" s="36" t="s">
        <v>65</v>
      </c>
      <c r="E47" s="37" t="s">
        <v>62</v>
      </c>
    </row>
    <row r="48" spans="1:5" ht="12.75">
      <c r="A48" s="38" t="s">
        <v>66</v>
      </c>
      <c r="E48" s="39" t="s">
        <v>4206</v>
      </c>
    </row>
    <row r="49" spans="1:5" ht="25.5">
      <c r="A49" t="s">
        <v>67</v>
      </c>
      <c r="E49" s="37" t="s">
        <v>4063</v>
      </c>
    </row>
    <row r="50" spans="1:16" ht="12.75">
      <c r="A50" s="26" t="s">
        <v>59</v>
      </c>
      <c s="31" t="s">
        <v>68</v>
      </c>
      <c s="31" t="s">
        <v>1709</v>
      </c>
      <c s="26" t="s">
        <v>62</v>
      </c>
      <c s="32" t="s">
        <v>1710</v>
      </c>
      <c s="33" t="s">
        <v>225</v>
      </c>
      <c s="34">
        <v>40</v>
      </c>
      <c s="35">
        <v>0</v>
      </c>
      <c s="35">
        <f>ROUND(ROUND(H50,2)*ROUND(G50,3),2)</f>
      </c>
      <c r="O50">
        <f>(I50*21)/100</f>
      </c>
      <c t="s">
        <v>33</v>
      </c>
    </row>
    <row r="51" spans="1:5" ht="12.75">
      <c r="A51" s="36" t="s">
        <v>65</v>
      </c>
      <c r="E51" s="37" t="s">
        <v>62</v>
      </c>
    </row>
    <row r="52" spans="1:5" ht="12.75">
      <c r="A52" s="38" t="s">
        <v>66</v>
      </c>
      <c r="E52" s="39" t="s">
        <v>4206</v>
      </c>
    </row>
    <row r="53" spans="1:5" ht="25.5">
      <c r="A53" t="s">
        <v>67</v>
      </c>
      <c r="E53" s="37" t="s">
        <v>1711</v>
      </c>
    </row>
    <row r="54" spans="1:16" ht="12.75">
      <c r="A54" s="26" t="s">
        <v>59</v>
      </c>
      <c s="31" t="s">
        <v>72</v>
      </c>
      <c s="31" t="s">
        <v>1715</v>
      </c>
      <c s="26" t="s">
        <v>62</v>
      </c>
      <c s="32" t="s">
        <v>1716</v>
      </c>
      <c s="33" t="s">
        <v>216</v>
      </c>
      <c s="34">
        <v>5</v>
      </c>
      <c s="35">
        <v>0</v>
      </c>
      <c s="35">
        <f>ROUND(ROUND(H54,2)*ROUND(G54,3),2)</f>
      </c>
      <c r="O54">
        <f>(I54*21)/100</f>
      </c>
      <c t="s">
        <v>33</v>
      </c>
    </row>
    <row r="55" spans="1:5" ht="12.75">
      <c r="A55" s="36" t="s">
        <v>65</v>
      </c>
      <c r="E55" s="37" t="s">
        <v>62</v>
      </c>
    </row>
    <row r="56" spans="1:5" ht="12.75">
      <c r="A56" s="38" t="s">
        <v>66</v>
      </c>
      <c r="E56" s="39" t="s">
        <v>946</v>
      </c>
    </row>
    <row r="57" spans="1:5" ht="38.25">
      <c r="A57" t="s">
        <v>67</v>
      </c>
      <c r="E57" s="37" t="s">
        <v>1718</v>
      </c>
    </row>
    <row r="58" spans="1:18" ht="12.75" customHeight="1">
      <c r="A58" s="6" t="s">
        <v>56</v>
      </c>
      <c s="6"/>
      <c s="41" t="s">
        <v>103</v>
      </c>
      <c s="6"/>
      <c s="29" t="s">
        <v>3497</v>
      </c>
      <c s="6"/>
      <c s="6"/>
      <c s="6"/>
      <c s="42">
        <f>0+Q58</f>
      </c>
      <c r="O58">
        <f>0+R58</f>
      </c>
      <c r="Q58">
        <f>0+I59</f>
      </c>
      <c>
        <f>0+O59</f>
      </c>
    </row>
    <row r="59" spans="1:16" ht="12.75">
      <c r="A59" s="26" t="s">
        <v>59</v>
      </c>
      <c s="31" t="s">
        <v>75</v>
      </c>
      <c s="31" t="s">
        <v>3498</v>
      </c>
      <c s="26" t="s">
        <v>62</v>
      </c>
      <c s="32" t="s">
        <v>3499</v>
      </c>
      <c s="33" t="s">
        <v>213</v>
      </c>
      <c s="34">
        <v>2</v>
      </c>
      <c s="35">
        <v>0</v>
      </c>
      <c s="35">
        <f>ROUND(ROUND(H59,2)*ROUND(G59,3),2)</f>
      </c>
      <c r="O59">
        <f>(I59*21)/100</f>
      </c>
      <c t="s">
        <v>33</v>
      </c>
    </row>
    <row r="60" spans="1:5" ht="12.75">
      <c r="A60" s="36" t="s">
        <v>65</v>
      </c>
      <c r="E60" s="37" t="s">
        <v>62</v>
      </c>
    </row>
    <row r="61" spans="1:5" ht="12.75">
      <c r="A61" s="38" t="s">
        <v>66</v>
      </c>
      <c r="E61" s="39" t="s">
        <v>946</v>
      </c>
    </row>
    <row r="62" spans="1:5" ht="12.75">
      <c r="A62" t="s">
        <v>67</v>
      </c>
      <c r="E62" s="37" t="s">
        <v>3500</v>
      </c>
    </row>
    <row r="63" spans="1:18" ht="12.75" customHeight="1">
      <c r="A63" s="6" t="s">
        <v>56</v>
      </c>
      <c s="6"/>
      <c s="41" t="s">
        <v>152</v>
      </c>
      <c s="6"/>
      <c s="29" t="s">
        <v>4002</v>
      </c>
      <c s="6"/>
      <c s="6"/>
      <c s="6"/>
      <c s="42">
        <f>0+Q63</f>
      </c>
      <c r="O63">
        <f>0+R63</f>
      </c>
      <c r="Q63">
        <f>0+I64+I68</f>
      </c>
      <c>
        <f>0+O64+O68</f>
      </c>
    </row>
    <row r="64" spans="1:16" ht="12.75">
      <c r="A64" s="26" t="s">
        <v>59</v>
      </c>
      <c s="31" t="s">
        <v>78</v>
      </c>
      <c s="31" t="s">
        <v>4212</v>
      </c>
      <c s="26" t="s">
        <v>62</v>
      </c>
      <c s="32" t="s">
        <v>4213</v>
      </c>
      <c s="33" t="s">
        <v>225</v>
      </c>
      <c s="34">
        <v>2.5</v>
      </c>
      <c s="35">
        <v>0</v>
      </c>
      <c s="35">
        <f>ROUND(ROUND(H64,2)*ROUND(G64,3),2)</f>
      </c>
      <c r="O64">
        <f>(I64*21)/100</f>
      </c>
      <c t="s">
        <v>33</v>
      </c>
    </row>
    <row r="65" spans="1:5" ht="12.75">
      <c r="A65" s="36" t="s">
        <v>65</v>
      </c>
      <c r="E65" s="37" t="s">
        <v>62</v>
      </c>
    </row>
    <row r="66" spans="1:5" ht="12.75">
      <c r="A66" s="38" t="s">
        <v>66</v>
      </c>
      <c r="E66" s="39" t="s">
        <v>4048</v>
      </c>
    </row>
    <row r="67" spans="1:5" ht="102">
      <c r="A67" t="s">
        <v>67</v>
      </c>
      <c r="E67" s="37" t="s">
        <v>4019</v>
      </c>
    </row>
    <row r="68" spans="1:16" ht="12.75">
      <c r="A68" s="26" t="s">
        <v>59</v>
      </c>
      <c s="31" t="s">
        <v>82</v>
      </c>
      <c s="31" t="s">
        <v>4214</v>
      </c>
      <c s="26" t="s">
        <v>62</v>
      </c>
      <c s="32" t="s">
        <v>4215</v>
      </c>
      <c s="33" t="s">
        <v>225</v>
      </c>
      <c s="34">
        <v>7.5</v>
      </c>
      <c s="35">
        <v>0</v>
      </c>
      <c s="35">
        <f>ROUND(ROUND(H68,2)*ROUND(G68,3),2)</f>
      </c>
      <c r="O68">
        <f>(I68*21)/100</f>
      </c>
      <c t="s">
        <v>33</v>
      </c>
    </row>
    <row r="69" spans="1:5" ht="12.75">
      <c r="A69" s="36" t="s">
        <v>65</v>
      </c>
      <c r="E69" s="37" t="s">
        <v>62</v>
      </c>
    </row>
    <row r="70" spans="1:5" ht="12.75">
      <c r="A70" s="38" t="s">
        <v>66</v>
      </c>
      <c r="E70" s="39" t="s">
        <v>4206</v>
      </c>
    </row>
    <row r="71" spans="1:5" ht="76.5">
      <c r="A71" t="s">
        <v>67</v>
      </c>
      <c r="E71" s="37" t="s">
        <v>4022</v>
      </c>
    </row>
    <row r="72" spans="1:18" ht="12.75" customHeight="1">
      <c r="A72" s="6" t="s">
        <v>56</v>
      </c>
      <c s="6"/>
      <c s="41" t="s">
        <v>3501</v>
      </c>
      <c s="6"/>
      <c s="29" t="s">
        <v>3502</v>
      </c>
      <c s="6"/>
      <c s="6"/>
      <c s="6"/>
      <c s="42">
        <f>0+Q72</f>
      </c>
      <c r="O72">
        <f>0+R72</f>
      </c>
      <c r="Q72">
        <f>0+I73</f>
      </c>
      <c>
        <f>0+O73</f>
      </c>
    </row>
    <row r="73" spans="1:16" ht="12.75">
      <c r="A73" s="26" t="s">
        <v>59</v>
      </c>
      <c s="31" t="s">
        <v>85</v>
      </c>
      <c s="31" t="s">
        <v>4216</v>
      </c>
      <c s="26" t="s">
        <v>62</v>
      </c>
      <c s="32" t="s">
        <v>4217</v>
      </c>
      <c s="33" t="s">
        <v>225</v>
      </c>
      <c s="34">
        <v>1.5</v>
      </c>
      <c s="35">
        <v>0</v>
      </c>
      <c s="35">
        <f>ROUND(ROUND(H73,2)*ROUND(G73,3),2)</f>
      </c>
      <c r="O73">
        <f>(I73*21)/100</f>
      </c>
      <c t="s">
        <v>33</v>
      </c>
    </row>
    <row r="74" spans="1:5" ht="12.75">
      <c r="A74" s="36" t="s">
        <v>65</v>
      </c>
      <c r="E74" s="37" t="s">
        <v>62</v>
      </c>
    </row>
    <row r="75" spans="1:5" ht="12.75">
      <c r="A75" s="38" t="s">
        <v>66</v>
      </c>
      <c r="E75" s="39" t="s">
        <v>4048</v>
      </c>
    </row>
    <row r="76" spans="1:5" ht="38.25">
      <c r="A76" t="s">
        <v>67</v>
      </c>
      <c r="E76" s="37" t="s">
        <v>4218</v>
      </c>
    </row>
    <row r="77" spans="1:18" ht="12.75" customHeight="1">
      <c r="A77" s="6" t="s">
        <v>56</v>
      </c>
      <c s="6"/>
      <c s="41" t="s">
        <v>3506</v>
      </c>
      <c s="6"/>
      <c s="29" t="s">
        <v>3507</v>
      </c>
      <c s="6"/>
      <c s="6"/>
      <c s="6"/>
      <c s="42">
        <f>0+Q77</f>
      </c>
      <c r="O77">
        <f>0+R77</f>
      </c>
      <c r="Q77">
        <f>0+I78+I82</f>
      </c>
      <c>
        <f>0+O78+O82</f>
      </c>
    </row>
    <row r="78" spans="1:16" ht="25.5">
      <c r="A78" s="26" t="s">
        <v>59</v>
      </c>
      <c s="31" t="s">
        <v>88</v>
      </c>
      <c s="31" t="s">
        <v>227</v>
      </c>
      <c s="26" t="s">
        <v>62</v>
      </c>
      <c s="32" t="s">
        <v>228</v>
      </c>
      <c s="33" t="s">
        <v>81</v>
      </c>
      <c s="34">
        <v>8</v>
      </c>
      <c s="35">
        <v>0</v>
      </c>
      <c s="35">
        <f>ROUND(ROUND(H78,2)*ROUND(G78,3),2)</f>
      </c>
      <c r="O78">
        <f>(I78*21)/100</f>
      </c>
      <c t="s">
        <v>33</v>
      </c>
    </row>
    <row r="79" spans="1:5" ht="12.75">
      <c r="A79" s="36" t="s">
        <v>65</v>
      </c>
      <c r="E79" s="37" t="s">
        <v>62</v>
      </c>
    </row>
    <row r="80" spans="1:5" ht="12.75">
      <c r="A80" s="38" t="s">
        <v>66</v>
      </c>
      <c r="E80" s="39" t="s">
        <v>4219</v>
      </c>
    </row>
    <row r="81" spans="1:5" ht="25.5">
      <c r="A81" t="s">
        <v>67</v>
      </c>
      <c r="E81" s="37" t="s">
        <v>3508</v>
      </c>
    </row>
    <row r="82" spans="1:16" ht="12.75">
      <c r="A82" s="26" t="s">
        <v>59</v>
      </c>
      <c s="31" t="s">
        <v>91</v>
      </c>
      <c s="31" t="s">
        <v>229</v>
      </c>
      <c s="26" t="s">
        <v>62</v>
      </c>
      <c s="32" t="s">
        <v>230</v>
      </c>
      <c s="33" t="s">
        <v>81</v>
      </c>
      <c s="34">
        <v>2</v>
      </c>
      <c s="35">
        <v>0</v>
      </c>
      <c s="35">
        <f>ROUND(ROUND(H82,2)*ROUND(G82,3),2)</f>
      </c>
      <c r="O82">
        <f>(I82*21)/100</f>
      </c>
      <c t="s">
        <v>33</v>
      </c>
    </row>
    <row r="83" spans="1:5" ht="12.75">
      <c r="A83" s="36" t="s">
        <v>65</v>
      </c>
      <c r="E83" s="37" t="s">
        <v>62</v>
      </c>
    </row>
    <row r="84" spans="1:5" ht="12.75">
      <c r="A84" s="38" t="s">
        <v>66</v>
      </c>
      <c r="E84" s="39" t="s">
        <v>4048</v>
      </c>
    </row>
    <row r="85" spans="1:5" ht="38.25">
      <c r="A85" t="s">
        <v>67</v>
      </c>
      <c r="E85" s="37" t="s">
        <v>3509</v>
      </c>
    </row>
    <row r="86" spans="1:18" ht="12.75" customHeight="1">
      <c r="A86" s="6" t="s">
        <v>56</v>
      </c>
      <c s="6"/>
      <c s="41" t="s">
        <v>3510</v>
      </c>
      <c s="6"/>
      <c s="29" t="s">
        <v>3511</v>
      </c>
      <c s="6"/>
      <c s="6"/>
      <c s="6"/>
      <c s="42">
        <f>0+Q86</f>
      </c>
      <c r="O86">
        <f>0+R86</f>
      </c>
      <c r="Q86">
        <f>0+I87+I91+I95+I99</f>
      </c>
      <c>
        <f>0+O87+O91+O95+O99</f>
      </c>
    </row>
    <row r="87" spans="1:16" ht="12.75">
      <c r="A87" s="26" t="s">
        <v>59</v>
      </c>
      <c s="31" t="s">
        <v>94</v>
      </c>
      <c s="31" t="s">
        <v>4220</v>
      </c>
      <c s="26" t="s">
        <v>62</v>
      </c>
      <c s="32" t="s">
        <v>4221</v>
      </c>
      <c s="33" t="s">
        <v>71</v>
      </c>
      <c s="34">
        <v>58</v>
      </c>
      <c s="35">
        <v>0</v>
      </c>
      <c s="35">
        <f>ROUND(ROUND(H87,2)*ROUND(G87,3),2)</f>
      </c>
      <c r="O87">
        <f>(I87*21)/100</f>
      </c>
      <c t="s">
        <v>33</v>
      </c>
    </row>
    <row r="88" spans="1:5" ht="12.75">
      <c r="A88" s="36" t="s">
        <v>65</v>
      </c>
      <c r="E88" s="37" t="s">
        <v>62</v>
      </c>
    </row>
    <row r="89" spans="1:5" ht="12.75">
      <c r="A89" s="38" t="s">
        <v>66</v>
      </c>
      <c r="E89" s="39" t="s">
        <v>4222</v>
      </c>
    </row>
    <row r="90" spans="1:5" ht="25.5">
      <c r="A90" t="s">
        <v>67</v>
      </c>
      <c r="E90" s="37" t="s">
        <v>4223</v>
      </c>
    </row>
    <row r="91" spans="1:16" ht="12.75">
      <c r="A91" s="26" t="s">
        <v>59</v>
      </c>
      <c s="31" t="s">
        <v>97</v>
      </c>
      <c s="31" t="s">
        <v>4117</v>
      </c>
      <c s="26" t="s">
        <v>62</v>
      </c>
      <c s="32" t="s">
        <v>4118</v>
      </c>
      <c s="33" t="s">
        <v>71</v>
      </c>
      <c s="34">
        <v>9</v>
      </c>
      <c s="35">
        <v>0</v>
      </c>
      <c s="35">
        <f>ROUND(ROUND(H91,2)*ROUND(G91,3),2)</f>
      </c>
      <c r="O91">
        <f>(I91*21)/100</f>
      </c>
      <c t="s">
        <v>33</v>
      </c>
    </row>
    <row r="92" spans="1:5" ht="12.75">
      <c r="A92" s="36" t="s">
        <v>65</v>
      </c>
      <c r="E92" s="37" t="s">
        <v>62</v>
      </c>
    </row>
    <row r="93" spans="1:5" ht="12.75">
      <c r="A93" s="38" t="s">
        <v>66</v>
      </c>
      <c r="E93" s="39" t="s">
        <v>4222</v>
      </c>
    </row>
    <row r="94" spans="1:5" ht="25.5">
      <c r="A94" t="s">
        <v>67</v>
      </c>
      <c r="E94" s="37" t="s">
        <v>1057</v>
      </c>
    </row>
    <row r="95" spans="1:16" ht="12.75">
      <c r="A95" s="26" t="s">
        <v>59</v>
      </c>
      <c s="31" t="s">
        <v>100</v>
      </c>
      <c s="31" t="s">
        <v>235</v>
      </c>
      <c s="26" t="s">
        <v>62</v>
      </c>
      <c s="32" t="s">
        <v>236</v>
      </c>
      <c s="33" t="s">
        <v>71</v>
      </c>
      <c s="34">
        <v>68</v>
      </c>
      <c s="35">
        <v>0</v>
      </c>
      <c s="35">
        <f>ROUND(ROUND(H95,2)*ROUND(G95,3),2)</f>
      </c>
      <c r="O95">
        <f>(I95*21)/100</f>
      </c>
      <c t="s">
        <v>33</v>
      </c>
    </row>
    <row r="96" spans="1:5" ht="12.75">
      <c r="A96" s="36" t="s">
        <v>65</v>
      </c>
      <c r="E96" s="37" t="s">
        <v>62</v>
      </c>
    </row>
    <row r="97" spans="1:5" ht="12.75">
      <c r="A97" s="38" t="s">
        <v>66</v>
      </c>
      <c r="E97" s="39" t="s">
        <v>4048</v>
      </c>
    </row>
    <row r="98" spans="1:5" ht="76.5">
      <c r="A98" t="s">
        <v>67</v>
      </c>
      <c r="E98" s="37" t="s">
        <v>3513</v>
      </c>
    </row>
    <row r="99" spans="1:16" ht="12.75">
      <c r="A99" s="26" t="s">
        <v>59</v>
      </c>
      <c s="31" t="s">
        <v>103</v>
      </c>
      <c s="31" t="s">
        <v>4224</v>
      </c>
      <c s="26" t="s">
        <v>62</v>
      </c>
      <c s="32" t="s">
        <v>4225</v>
      </c>
      <c s="33" t="s">
        <v>81</v>
      </c>
      <c s="34">
        <v>1</v>
      </c>
      <c s="35">
        <v>0</v>
      </c>
      <c s="35">
        <f>ROUND(ROUND(H99,2)*ROUND(G99,3),2)</f>
      </c>
      <c r="O99">
        <f>(I99*21)/100</f>
      </c>
      <c t="s">
        <v>33</v>
      </c>
    </row>
    <row r="100" spans="1:5" ht="12.75">
      <c r="A100" s="36" t="s">
        <v>65</v>
      </c>
      <c r="E100" s="37" t="s">
        <v>62</v>
      </c>
    </row>
    <row r="101" spans="1:5" ht="12.75">
      <c r="A101" s="38" t="s">
        <v>66</v>
      </c>
      <c r="E101" s="39" t="s">
        <v>4048</v>
      </c>
    </row>
    <row r="102" spans="1:5" ht="38.25">
      <c r="A102" t="s">
        <v>67</v>
      </c>
      <c r="E102" s="37" t="s">
        <v>4226</v>
      </c>
    </row>
    <row r="103" spans="1:18" ht="12.75" customHeight="1">
      <c r="A103" s="6" t="s">
        <v>56</v>
      </c>
      <c s="6"/>
      <c s="41" t="s">
        <v>978</v>
      </c>
      <c s="6"/>
      <c s="29" t="s">
        <v>979</v>
      </c>
      <c s="6"/>
      <c s="6"/>
      <c s="6"/>
      <c s="42">
        <f>0+Q103</f>
      </c>
      <c r="O103">
        <f>0+R103</f>
      </c>
      <c r="Q103">
        <f>0+I104+I108+I112</f>
      </c>
      <c>
        <f>0+O104+O108+O112</f>
      </c>
    </row>
    <row r="104" spans="1:16" ht="25.5">
      <c r="A104" s="26" t="s">
        <v>59</v>
      </c>
      <c s="31" t="s">
        <v>107</v>
      </c>
      <c s="31" t="s">
        <v>334</v>
      </c>
      <c s="26" t="s">
        <v>62</v>
      </c>
      <c s="32" t="s">
        <v>335</v>
      </c>
      <c s="33" t="s">
        <v>71</v>
      </c>
      <c s="34">
        <v>7</v>
      </c>
      <c s="35">
        <v>0</v>
      </c>
      <c s="35">
        <f>ROUND(ROUND(H104,2)*ROUND(G104,3),2)</f>
      </c>
      <c r="O104">
        <f>(I104*21)/100</f>
      </c>
      <c t="s">
        <v>33</v>
      </c>
    </row>
    <row r="105" spans="1:5" ht="12.75">
      <c r="A105" s="36" t="s">
        <v>65</v>
      </c>
      <c r="E105" s="37" t="s">
        <v>62</v>
      </c>
    </row>
    <row r="106" spans="1:5" ht="12.75">
      <c r="A106" s="38" t="s">
        <v>66</v>
      </c>
      <c r="E106" s="39" t="s">
        <v>4048</v>
      </c>
    </row>
    <row r="107" spans="1:5" ht="25.5">
      <c r="A107" t="s">
        <v>67</v>
      </c>
      <c r="E107" s="37" t="s">
        <v>1057</v>
      </c>
    </row>
    <row r="108" spans="1:16" ht="12.75">
      <c r="A108" s="26" t="s">
        <v>59</v>
      </c>
      <c s="31" t="s">
        <v>110</v>
      </c>
      <c s="31" t="s">
        <v>4227</v>
      </c>
      <c s="26" t="s">
        <v>62</v>
      </c>
      <c s="32" t="s">
        <v>4228</v>
      </c>
      <c s="33" t="s">
        <v>71</v>
      </c>
      <c s="34">
        <v>5</v>
      </c>
      <c s="35">
        <v>0</v>
      </c>
      <c s="35">
        <f>ROUND(ROUND(H108,2)*ROUND(G108,3),2)</f>
      </c>
      <c r="O108">
        <f>(I108*21)/100</f>
      </c>
      <c t="s">
        <v>33</v>
      </c>
    </row>
    <row r="109" spans="1:5" ht="12.75">
      <c r="A109" s="36" t="s">
        <v>65</v>
      </c>
      <c r="E109" s="37" t="s">
        <v>62</v>
      </c>
    </row>
    <row r="110" spans="1:5" ht="12.75">
      <c r="A110" s="38" t="s">
        <v>66</v>
      </c>
      <c r="E110" s="39" t="s">
        <v>4048</v>
      </c>
    </row>
    <row r="111" spans="1:5" ht="38.25">
      <c r="A111" t="s">
        <v>67</v>
      </c>
      <c r="E111" s="37" t="s">
        <v>4229</v>
      </c>
    </row>
    <row r="112" spans="1:16" ht="25.5">
      <c r="A112" s="26" t="s">
        <v>59</v>
      </c>
      <c s="31" t="s">
        <v>113</v>
      </c>
      <c s="31" t="s">
        <v>291</v>
      </c>
      <c s="26" t="s">
        <v>62</v>
      </c>
      <c s="32" t="s">
        <v>292</v>
      </c>
      <c s="33" t="s">
        <v>81</v>
      </c>
      <c s="34">
        <v>2</v>
      </c>
      <c s="35">
        <v>0</v>
      </c>
      <c s="35">
        <f>ROUND(ROUND(H112,2)*ROUND(G112,3),2)</f>
      </c>
      <c r="O112">
        <f>(I112*21)/100</f>
      </c>
      <c t="s">
        <v>33</v>
      </c>
    </row>
    <row r="113" spans="1:5" ht="12.75">
      <c r="A113" s="36" t="s">
        <v>65</v>
      </c>
      <c r="E113" s="37" t="s">
        <v>62</v>
      </c>
    </row>
    <row r="114" spans="1:5" ht="12.75">
      <c r="A114" s="38" t="s">
        <v>66</v>
      </c>
      <c r="E114" s="39" t="s">
        <v>4219</v>
      </c>
    </row>
    <row r="115" spans="1:5" ht="38.25">
      <c r="A115" t="s">
        <v>67</v>
      </c>
      <c r="E115" s="37" t="s">
        <v>659</v>
      </c>
    </row>
    <row r="116" spans="1:18" ht="12.75" customHeight="1">
      <c r="A116" s="6" t="s">
        <v>56</v>
      </c>
      <c s="6"/>
      <c s="41" t="s">
        <v>3614</v>
      </c>
      <c s="6"/>
      <c s="29" t="s">
        <v>3615</v>
      </c>
      <c s="6"/>
      <c s="6"/>
      <c s="6"/>
      <c s="42">
        <f>0+Q116</f>
      </c>
      <c r="O116">
        <f>0+R116</f>
      </c>
      <c r="Q116">
        <f>0+I117</f>
      </c>
      <c>
        <f>0+O117</f>
      </c>
    </row>
    <row r="117" spans="1:16" ht="12.75">
      <c r="A117" s="26" t="s">
        <v>59</v>
      </c>
      <c s="31" t="s">
        <v>116</v>
      </c>
      <c s="31" t="s">
        <v>4230</v>
      </c>
      <c s="26" t="s">
        <v>62</v>
      </c>
      <c s="32" t="s">
        <v>4231</v>
      </c>
      <c s="33" t="s">
        <v>81</v>
      </c>
      <c s="34">
        <v>1</v>
      </c>
      <c s="35">
        <v>0</v>
      </c>
      <c s="35">
        <f>ROUND(ROUND(H117,2)*ROUND(G117,3),2)</f>
      </c>
      <c r="O117">
        <f>(I117*21)/100</f>
      </c>
      <c t="s">
        <v>33</v>
      </c>
    </row>
    <row r="118" spans="1:5" ht="12.75">
      <c r="A118" s="36" t="s">
        <v>65</v>
      </c>
      <c r="E118" s="37" t="s">
        <v>62</v>
      </c>
    </row>
    <row r="119" spans="1:5" ht="12.75">
      <c r="A119" s="38" t="s">
        <v>66</v>
      </c>
      <c r="E119" s="39" t="s">
        <v>4048</v>
      </c>
    </row>
    <row r="120" spans="1:5" ht="63.75">
      <c r="A120" t="s">
        <v>67</v>
      </c>
      <c r="E120" s="37" t="s">
        <v>4232</v>
      </c>
    </row>
    <row r="121" spans="1:18" ht="12.75" customHeight="1">
      <c r="A121" s="6" t="s">
        <v>56</v>
      </c>
      <c s="6"/>
      <c s="41" t="s">
        <v>994</v>
      </c>
      <c s="6"/>
      <c s="29" t="s">
        <v>995</v>
      </c>
      <c s="6"/>
      <c s="6"/>
      <c s="6"/>
      <c s="42">
        <f>0+Q121</f>
      </c>
      <c r="O121">
        <f>0+R121</f>
      </c>
      <c r="Q121">
        <f>0+I122+I126+I130</f>
      </c>
      <c>
        <f>0+O122+O126+O130</f>
      </c>
    </row>
    <row r="122" spans="1:16" ht="25.5">
      <c r="A122" s="26" t="s">
        <v>59</v>
      </c>
      <c s="31" t="s">
        <v>119</v>
      </c>
      <c s="31" t="s">
        <v>3524</v>
      </c>
      <c s="26" t="s">
        <v>62</v>
      </c>
      <c s="32" t="s">
        <v>3525</v>
      </c>
      <c s="33" t="s">
        <v>81</v>
      </c>
      <c s="34">
        <v>4</v>
      </c>
      <c s="35">
        <v>0</v>
      </c>
      <c s="35">
        <f>ROUND(ROUND(H122,2)*ROUND(G122,3),2)</f>
      </c>
      <c r="O122">
        <f>(I122*21)/100</f>
      </c>
      <c t="s">
        <v>33</v>
      </c>
    </row>
    <row r="123" spans="1:5" ht="12.75">
      <c r="A123" s="36" t="s">
        <v>65</v>
      </c>
      <c r="E123" s="37" t="s">
        <v>62</v>
      </c>
    </row>
    <row r="124" spans="1:5" ht="12.75">
      <c r="A124" s="38" t="s">
        <v>66</v>
      </c>
      <c r="E124" s="39" t="s">
        <v>4048</v>
      </c>
    </row>
    <row r="125" spans="1:5" ht="51">
      <c r="A125" t="s">
        <v>67</v>
      </c>
      <c r="E125" s="37" t="s">
        <v>986</v>
      </c>
    </row>
    <row r="126" spans="1:16" ht="25.5">
      <c r="A126" s="26" t="s">
        <v>59</v>
      </c>
      <c s="31" t="s">
        <v>122</v>
      </c>
      <c s="31" t="s">
        <v>4233</v>
      </c>
      <c s="26" t="s">
        <v>62</v>
      </c>
      <c s="32" t="s">
        <v>4234</v>
      </c>
      <c s="33" t="s">
        <v>81</v>
      </c>
      <c s="34">
        <v>2</v>
      </c>
      <c s="35">
        <v>0</v>
      </c>
      <c s="35">
        <f>ROUND(ROUND(H126,2)*ROUND(G126,3),2)</f>
      </c>
      <c r="O126">
        <f>(I126*21)/100</f>
      </c>
      <c t="s">
        <v>33</v>
      </c>
    </row>
    <row r="127" spans="1:5" ht="12.75">
      <c r="A127" s="36" t="s">
        <v>65</v>
      </c>
      <c r="E127" s="37" t="s">
        <v>62</v>
      </c>
    </row>
    <row r="128" spans="1:5" ht="12.75">
      <c r="A128" s="38" t="s">
        <v>66</v>
      </c>
      <c r="E128" s="39" t="s">
        <v>4048</v>
      </c>
    </row>
    <row r="129" spans="1:5" ht="51">
      <c r="A129" t="s">
        <v>67</v>
      </c>
      <c r="E129" s="37" t="s">
        <v>4235</v>
      </c>
    </row>
    <row r="130" spans="1:16" ht="12.75">
      <c r="A130" s="26" t="s">
        <v>59</v>
      </c>
      <c s="31" t="s">
        <v>125</v>
      </c>
      <c s="31" t="s">
        <v>4132</v>
      </c>
      <c s="26" t="s">
        <v>62</v>
      </c>
      <c s="32" t="s">
        <v>4133</v>
      </c>
      <c s="33" t="s">
        <v>71</v>
      </c>
      <c s="34">
        <v>23</v>
      </c>
      <c s="35">
        <v>0</v>
      </c>
      <c s="35">
        <f>ROUND(ROUND(H130,2)*ROUND(G130,3),2)</f>
      </c>
      <c r="O130">
        <f>(I130*21)/100</f>
      </c>
      <c t="s">
        <v>33</v>
      </c>
    </row>
    <row r="131" spans="1:5" ht="12.75">
      <c r="A131" s="36" t="s">
        <v>65</v>
      </c>
      <c r="E131" s="37" t="s">
        <v>62</v>
      </c>
    </row>
    <row r="132" spans="1:5" ht="12.75">
      <c r="A132" s="38" t="s">
        <v>66</v>
      </c>
      <c r="E132" s="39" t="s">
        <v>4222</v>
      </c>
    </row>
    <row r="133" spans="1:5" ht="63.75">
      <c r="A133" t="s">
        <v>67</v>
      </c>
      <c r="E133" s="37" t="s">
        <v>4134</v>
      </c>
    </row>
    <row r="134" spans="1:18" ht="12.75" customHeight="1">
      <c r="A134" s="6" t="s">
        <v>56</v>
      </c>
      <c s="6"/>
      <c s="41" t="s">
        <v>662</v>
      </c>
      <c s="6"/>
      <c s="29" t="s">
        <v>2228</v>
      </c>
      <c s="6"/>
      <c s="6"/>
      <c s="6"/>
      <c s="42">
        <f>0+Q134</f>
      </c>
      <c r="O134">
        <f>0+R134</f>
      </c>
      <c r="Q134">
        <f>0+I135+I139+I143+I147+I151+I155+I159+I163</f>
      </c>
      <c>
        <f>0+O135+O139+O143+O147+O151+O155+O159+O163</f>
      </c>
    </row>
    <row r="135" spans="1:16" ht="25.5">
      <c r="A135" s="26" t="s">
        <v>59</v>
      </c>
      <c s="31" t="s">
        <v>128</v>
      </c>
      <c s="31" t="s">
        <v>2233</v>
      </c>
      <c s="26" t="s">
        <v>62</v>
      </c>
      <c s="32" t="s">
        <v>2234</v>
      </c>
      <c s="33" t="s">
        <v>81</v>
      </c>
      <c s="34">
        <v>1</v>
      </c>
      <c s="35">
        <v>0</v>
      </c>
      <c s="35">
        <f>ROUND(ROUND(H135,2)*ROUND(G135,3),2)</f>
      </c>
      <c r="O135">
        <f>(I135*21)/100</f>
      </c>
      <c t="s">
        <v>33</v>
      </c>
    </row>
    <row r="136" spans="1:5" ht="12.75">
      <c r="A136" s="36" t="s">
        <v>65</v>
      </c>
      <c r="E136" s="37" t="s">
        <v>62</v>
      </c>
    </row>
    <row r="137" spans="1:5" ht="12.75">
      <c r="A137" s="38" t="s">
        <v>66</v>
      </c>
      <c r="E137" s="39" t="s">
        <v>4048</v>
      </c>
    </row>
    <row r="138" spans="1:5" ht="38.25">
      <c r="A138" t="s">
        <v>67</v>
      </c>
      <c r="E138" s="37" t="s">
        <v>2232</v>
      </c>
    </row>
    <row r="139" spans="1:16" ht="12.75">
      <c r="A139" s="26" t="s">
        <v>59</v>
      </c>
      <c s="31" t="s">
        <v>131</v>
      </c>
      <c s="31" t="s">
        <v>4169</v>
      </c>
      <c s="26" t="s">
        <v>62</v>
      </c>
      <c s="32" t="s">
        <v>4170</v>
      </c>
      <c s="33" t="s">
        <v>71</v>
      </c>
      <c s="34">
        <v>20</v>
      </c>
      <c s="35">
        <v>0</v>
      </c>
      <c s="35">
        <f>ROUND(ROUND(H139,2)*ROUND(G139,3),2)</f>
      </c>
      <c r="O139">
        <f>(I139*21)/100</f>
      </c>
      <c t="s">
        <v>33</v>
      </c>
    </row>
    <row r="140" spans="1:5" ht="12.75">
      <c r="A140" s="36" t="s">
        <v>65</v>
      </c>
      <c r="E140" s="37" t="s">
        <v>62</v>
      </c>
    </row>
    <row r="141" spans="1:5" ht="12.75">
      <c r="A141" s="38" t="s">
        <v>66</v>
      </c>
      <c r="E141" s="39" t="s">
        <v>4048</v>
      </c>
    </row>
    <row r="142" spans="1:5" ht="38.25">
      <c r="A142" t="s">
        <v>67</v>
      </c>
      <c r="E142" s="37" t="s">
        <v>2699</v>
      </c>
    </row>
    <row r="143" spans="1:16" ht="12.75">
      <c r="A143" s="26" t="s">
        <v>59</v>
      </c>
      <c s="31" t="s">
        <v>134</v>
      </c>
      <c s="31" t="s">
        <v>4171</v>
      </c>
      <c s="26" t="s">
        <v>62</v>
      </c>
      <c s="32" t="s">
        <v>4172</v>
      </c>
      <c s="33" t="s">
        <v>71</v>
      </c>
      <c s="34">
        <v>4</v>
      </c>
      <c s="35">
        <v>0</v>
      </c>
      <c s="35">
        <f>ROUND(ROUND(H143,2)*ROUND(G143,3),2)</f>
      </c>
      <c r="O143">
        <f>(I143*21)/100</f>
      </c>
      <c t="s">
        <v>33</v>
      </c>
    </row>
    <row r="144" spans="1:5" ht="12.75">
      <c r="A144" s="36" t="s">
        <v>65</v>
      </c>
      <c r="E144" s="37" t="s">
        <v>62</v>
      </c>
    </row>
    <row r="145" spans="1:5" ht="12.75">
      <c r="A145" s="38" t="s">
        <v>66</v>
      </c>
      <c r="E145" s="39" t="s">
        <v>4048</v>
      </c>
    </row>
    <row r="146" spans="1:5" ht="51">
      <c r="A146" t="s">
        <v>67</v>
      </c>
      <c r="E146" s="37" t="s">
        <v>3528</v>
      </c>
    </row>
    <row r="147" spans="1:16" ht="12.75">
      <c r="A147" s="26" t="s">
        <v>59</v>
      </c>
      <c s="31" t="s">
        <v>137</v>
      </c>
      <c s="31" t="s">
        <v>4236</v>
      </c>
      <c s="26" t="s">
        <v>62</v>
      </c>
      <c s="32" t="s">
        <v>4237</v>
      </c>
      <c s="33" t="s">
        <v>81</v>
      </c>
      <c s="34">
        <v>1</v>
      </c>
      <c s="35">
        <v>0</v>
      </c>
      <c s="35">
        <f>ROUND(ROUND(H147,2)*ROUND(G147,3),2)</f>
      </c>
      <c r="O147">
        <f>(I147*21)/100</f>
      </c>
      <c t="s">
        <v>33</v>
      </c>
    </row>
    <row r="148" spans="1:5" ht="12.75">
      <c r="A148" s="36" t="s">
        <v>65</v>
      </c>
      <c r="E148" s="37" t="s">
        <v>62</v>
      </c>
    </row>
    <row r="149" spans="1:5" ht="12.75">
      <c r="A149" s="38" t="s">
        <v>66</v>
      </c>
      <c r="E149" s="39" t="s">
        <v>4048</v>
      </c>
    </row>
    <row r="150" spans="1:5" ht="38.25">
      <c r="A150" t="s">
        <v>67</v>
      </c>
      <c r="E150" s="37" t="s">
        <v>4179</v>
      </c>
    </row>
    <row r="151" spans="1:16" ht="12.75">
      <c r="A151" s="26" t="s">
        <v>59</v>
      </c>
      <c s="31" t="s">
        <v>140</v>
      </c>
      <c s="31" t="s">
        <v>667</v>
      </c>
      <c s="26" t="s">
        <v>62</v>
      </c>
      <c s="32" t="s">
        <v>668</v>
      </c>
      <c s="33" t="s">
        <v>81</v>
      </c>
      <c s="34">
        <v>2</v>
      </c>
      <c s="35">
        <v>0</v>
      </c>
      <c s="35">
        <f>ROUND(ROUND(H151,2)*ROUND(G151,3),2)</f>
      </c>
      <c r="O151">
        <f>(I151*21)/100</f>
      </c>
      <c t="s">
        <v>33</v>
      </c>
    </row>
    <row r="152" spans="1:5" ht="12.75">
      <c r="A152" s="36" t="s">
        <v>65</v>
      </c>
      <c r="E152" s="37" t="s">
        <v>62</v>
      </c>
    </row>
    <row r="153" spans="1:5" ht="12.75">
      <c r="A153" s="38" t="s">
        <v>66</v>
      </c>
      <c r="E153" s="39" t="s">
        <v>4048</v>
      </c>
    </row>
    <row r="154" spans="1:5" ht="25.5">
      <c r="A154" t="s">
        <v>67</v>
      </c>
      <c r="E154" s="37" t="s">
        <v>1015</v>
      </c>
    </row>
    <row r="155" spans="1:16" ht="12.75">
      <c r="A155" s="26" t="s">
        <v>59</v>
      </c>
      <c s="31" t="s">
        <v>143</v>
      </c>
      <c s="31" t="s">
        <v>670</v>
      </c>
      <c s="26" t="s">
        <v>62</v>
      </c>
      <c s="32" t="s">
        <v>671</v>
      </c>
      <c s="33" t="s">
        <v>81</v>
      </c>
      <c s="34">
        <v>2</v>
      </c>
      <c s="35">
        <v>0</v>
      </c>
      <c s="35">
        <f>ROUND(ROUND(H155,2)*ROUND(G155,3),2)</f>
      </c>
      <c r="O155">
        <f>(I155*21)/100</f>
      </c>
      <c t="s">
        <v>33</v>
      </c>
    </row>
    <row r="156" spans="1:5" ht="12.75">
      <c r="A156" s="36" t="s">
        <v>65</v>
      </c>
      <c r="E156" s="37" t="s">
        <v>62</v>
      </c>
    </row>
    <row r="157" spans="1:5" ht="12.75">
      <c r="A157" s="38" t="s">
        <v>66</v>
      </c>
      <c r="E157" s="39" t="s">
        <v>4048</v>
      </c>
    </row>
    <row r="158" spans="1:5" ht="38.25">
      <c r="A158" t="s">
        <v>67</v>
      </c>
      <c r="E158" s="37" t="s">
        <v>2270</v>
      </c>
    </row>
    <row r="159" spans="1:16" ht="25.5">
      <c r="A159" s="26" t="s">
        <v>59</v>
      </c>
      <c s="31" t="s">
        <v>146</v>
      </c>
      <c s="31" t="s">
        <v>2343</v>
      </c>
      <c s="26" t="s">
        <v>62</v>
      </c>
      <c s="32" t="s">
        <v>2344</v>
      </c>
      <c s="33" t="s">
        <v>81</v>
      </c>
      <c s="34">
        <v>3</v>
      </c>
      <c s="35">
        <v>0</v>
      </c>
      <c s="35">
        <f>ROUND(ROUND(H159,2)*ROUND(G159,3),2)</f>
      </c>
      <c r="O159">
        <f>(I159*21)/100</f>
      </c>
      <c t="s">
        <v>33</v>
      </c>
    </row>
    <row r="160" spans="1:5" ht="12.75">
      <c r="A160" s="36" t="s">
        <v>65</v>
      </c>
      <c r="E160" s="37" t="s">
        <v>62</v>
      </c>
    </row>
    <row r="161" spans="1:5" ht="12.75">
      <c r="A161" s="38" t="s">
        <v>66</v>
      </c>
      <c r="E161" s="39" t="s">
        <v>4048</v>
      </c>
    </row>
    <row r="162" spans="1:5" ht="25.5">
      <c r="A162" t="s">
        <v>67</v>
      </c>
      <c r="E162" s="37" t="s">
        <v>2333</v>
      </c>
    </row>
    <row r="163" spans="1:16" ht="25.5">
      <c r="A163" s="26" t="s">
        <v>59</v>
      </c>
      <c s="31" t="s">
        <v>149</v>
      </c>
      <c s="31" t="s">
        <v>4238</v>
      </c>
      <c s="26" t="s">
        <v>62</v>
      </c>
      <c s="32" t="s">
        <v>4239</v>
      </c>
      <c s="33" t="s">
        <v>225</v>
      </c>
      <c s="34">
        <v>0.2</v>
      </c>
      <c s="35">
        <v>0</v>
      </c>
      <c s="35">
        <f>ROUND(ROUND(H163,2)*ROUND(G163,3),2)</f>
      </c>
      <c r="O163">
        <f>(I163*21)/100</f>
      </c>
      <c t="s">
        <v>33</v>
      </c>
    </row>
    <row r="164" spans="1:5" ht="12.75">
      <c r="A164" s="36" t="s">
        <v>65</v>
      </c>
      <c r="E164" s="37" t="s">
        <v>62</v>
      </c>
    </row>
    <row r="165" spans="1:5" ht="12.75">
      <c r="A165" s="38" t="s">
        <v>66</v>
      </c>
      <c r="E165" s="39" t="s">
        <v>4052</v>
      </c>
    </row>
    <row r="166" spans="1:5" ht="63.75">
      <c r="A166" t="s">
        <v>67</v>
      </c>
      <c r="E166" s="37" t="s">
        <v>3628</v>
      </c>
    </row>
    <row r="167" spans="1:18" ht="12.75" customHeight="1">
      <c r="A167" s="6" t="s">
        <v>56</v>
      </c>
      <c s="6"/>
      <c s="41" t="s">
        <v>839</v>
      </c>
      <c s="6"/>
      <c s="29" t="s">
        <v>840</v>
      </c>
      <c s="6"/>
      <c s="6"/>
      <c s="6"/>
      <c s="42">
        <f>0+Q167</f>
      </c>
      <c r="O167">
        <f>0+R167</f>
      </c>
      <c r="Q167">
        <f>0+I168+I172+I176+I180+I184+I188+I192+I196+I200+I204</f>
      </c>
      <c>
        <f>0+O168+O172+O176+O180+O184+O188+O192+O196+O200+O204</f>
      </c>
    </row>
    <row r="168" spans="1:16" ht="25.5">
      <c r="A168" s="26" t="s">
        <v>59</v>
      </c>
      <c s="31" t="s">
        <v>164</v>
      </c>
      <c s="31" t="s">
        <v>701</v>
      </c>
      <c s="26" t="s">
        <v>62</v>
      </c>
      <c s="32" t="s">
        <v>702</v>
      </c>
      <c s="33" t="s">
        <v>81</v>
      </c>
      <c s="34">
        <v>5</v>
      </c>
      <c s="35">
        <v>0</v>
      </c>
      <c s="35">
        <f>ROUND(ROUND(H168,2)*ROUND(G168,3),2)</f>
      </c>
      <c r="O168">
        <f>(I168*21)/100</f>
      </c>
      <c t="s">
        <v>33</v>
      </c>
    </row>
    <row r="169" spans="1:5" ht="12.75">
      <c r="A169" s="36" t="s">
        <v>65</v>
      </c>
      <c r="E169" s="37" t="s">
        <v>62</v>
      </c>
    </row>
    <row r="170" spans="1:5" ht="12.75">
      <c r="A170" s="38" t="s">
        <v>66</v>
      </c>
      <c r="E170" s="39" t="s">
        <v>4219</v>
      </c>
    </row>
    <row r="171" spans="1:5" ht="38.25">
      <c r="A171" t="s">
        <v>67</v>
      </c>
      <c r="E171" s="37" t="s">
        <v>844</v>
      </c>
    </row>
    <row r="172" spans="1:16" ht="25.5">
      <c r="A172" s="26" t="s">
        <v>59</v>
      </c>
      <c s="31" t="s">
        <v>167</v>
      </c>
      <c s="31" t="s">
        <v>1186</v>
      </c>
      <c s="26" t="s">
        <v>62</v>
      </c>
      <c s="32" t="s">
        <v>1187</v>
      </c>
      <c s="33" t="s">
        <v>81</v>
      </c>
      <c s="34">
        <v>4</v>
      </c>
      <c s="35">
        <v>0</v>
      </c>
      <c s="35">
        <f>ROUND(ROUND(H172,2)*ROUND(G172,3),2)</f>
      </c>
      <c r="O172">
        <f>(I172*21)/100</f>
      </c>
      <c t="s">
        <v>33</v>
      </c>
    </row>
    <row r="173" spans="1:5" ht="12.75">
      <c r="A173" s="36" t="s">
        <v>65</v>
      </c>
      <c r="E173" s="37" t="s">
        <v>62</v>
      </c>
    </row>
    <row r="174" spans="1:5" ht="12.75">
      <c r="A174" s="38" t="s">
        <v>66</v>
      </c>
      <c r="E174" s="39" t="s">
        <v>4219</v>
      </c>
    </row>
    <row r="175" spans="1:5" ht="38.25">
      <c r="A175" t="s">
        <v>67</v>
      </c>
      <c r="E175" s="37" t="s">
        <v>844</v>
      </c>
    </row>
    <row r="176" spans="1:16" ht="25.5">
      <c r="A176" s="26" t="s">
        <v>59</v>
      </c>
      <c s="31" t="s">
        <v>205</v>
      </c>
      <c s="31" t="s">
        <v>3637</v>
      </c>
      <c s="26" t="s">
        <v>62</v>
      </c>
      <c s="32" t="s">
        <v>3638</v>
      </c>
      <c s="33" t="s">
        <v>81</v>
      </c>
      <c s="34">
        <v>2</v>
      </c>
      <c s="35">
        <v>0</v>
      </c>
      <c s="35">
        <f>ROUND(ROUND(H176,2)*ROUND(G176,3),2)</f>
      </c>
      <c r="O176">
        <f>(I176*21)/100</f>
      </c>
      <c t="s">
        <v>33</v>
      </c>
    </row>
    <row r="177" spans="1:5" ht="12.75">
      <c r="A177" s="36" t="s">
        <v>65</v>
      </c>
      <c r="E177" s="37" t="s">
        <v>62</v>
      </c>
    </row>
    <row r="178" spans="1:5" ht="12.75">
      <c r="A178" s="38" t="s">
        <v>66</v>
      </c>
      <c r="E178" s="39" t="s">
        <v>4219</v>
      </c>
    </row>
    <row r="179" spans="1:5" ht="38.25">
      <c r="A179" t="s">
        <v>67</v>
      </c>
      <c r="E179" s="37" t="s">
        <v>844</v>
      </c>
    </row>
    <row r="180" spans="1:16" ht="12.75">
      <c r="A180" s="26" t="s">
        <v>59</v>
      </c>
      <c s="31" t="s">
        <v>171</v>
      </c>
      <c s="31" t="s">
        <v>3529</v>
      </c>
      <c s="26" t="s">
        <v>62</v>
      </c>
      <c s="32" t="s">
        <v>3530</v>
      </c>
      <c s="33" t="s">
        <v>71</v>
      </c>
      <c s="34">
        <v>21</v>
      </c>
      <c s="35">
        <v>0</v>
      </c>
      <c s="35">
        <f>ROUND(ROUND(H180,2)*ROUND(G180,3),2)</f>
      </c>
      <c r="O180">
        <f>(I180*21)/100</f>
      </c>
      <c t="s">
        <v>33</v>
      </c>
    </row>
    <row r="181" spans="1:5" ht="12.75">
      <c r="A181" s="36" t="s">
        <v>65</v>
      </c>
      <c r="E181" s="37" t="s">
        <v>62</v>
      </c>
    </row>
    <row r="182" spans="1:5" ht="12.75">
      <c r="A182" s="38" t="s">
        <v>66</v>
      </c>
      <c r="E182" s="39" t="s">
        <v>4222</v>
      </c>
    </row>
    <row r="183" spans="1:5" ht="25.5">
      <c r="A183" t="s">
        <v>67</v>
      </c>
      <c r="E183" s="37" t="s">
        <v>3531</v>
      </c>
    </row>
    <row r="184" spans="1:16" ht="12.75">
      <c r="A184" s="26" t="s">
        <v>59</v>
      </c>
      <c s="31" t="s">
        <v>174</v>
      </c>
      <c s="31" t="s">
        <v>4240</v>
      </c>
      <c s="26" t="s">
        <v>62</v>
      </c>
      <c s="32" t="s">
        <v>4241</v>
      </c>
      <c s="33" t="s">
        <v>81</v>
      </c>
      <c s="34">
        <v>2</v>
      </c>
      <c s="35">
        <v>0</v>
      </c>
      <c s="35">
        <f>ROUND(ROUND(H184,2)*ROUND(G184,3),2)</f>
      </c>
      <c r="O184">
        <f>(I184*21)/100</f>
      </c>
      <c t="s">
        <v>33</v>
      </c>
    </row>
    <row r="185" spans="1:5" ht="12.75">
      <c r="A185" s="36" t="s">
        <v>65</v>
      </c>
      <c r="E185" s="37" t="s">
        <v>62</v>
      </c>
    </row>
    <row r="186" spans="1:5" ht="12.75">
      <c r="A186" s="38" t="s">
        <v>66</v>
      </c>
      <c r="E186" s="39" t="s">
        <v>4052</v>
      </c>
    </row>
    <row r="187" spans="1:5" ht="38.25">
      <c r="A187" t="s">
        <v>67</v>
      </c>
      <c r="E187" s="37" t="s">
        <v>4242</v>
      </c>
    </row>
    <row r="188" spans="1:16" ht="12.75">
      <c r="A188" s="26" t="s">
        <v>59</v>
      </c>
      <c s="31" t="s">
        <v>177</v>
      </c>
      <c s="31" t="s">
        <v>1121</v>
      </c>
      <c s="26" t="s">
        <v>62</v>
      </c>
      <c s="32" t="s">
        <v>1122</v>
      </c>
      <c s="33" t="s">
        <v>71</v>
      </c>
      <c s="34">
        <v>75</v>
      </c>
      <c s="35">
        <v>0</v>
      </c>
      <c s="35">
        <f>ROUND(ROUND(H188,2)*ROUND(G188,3),2)</f>
      </c>
      <c r="O188">
        <f>(I188*21)/100</f>
      </c>
      <c t="s">
        <v>33</v>
      </c>
    </row>
    <row r="189" spans="1:5" ht="12.75">
      <c r="A189" s="36" t="s">
        <v>65</v>
      </c>
      <c r="E189" s="37" t="s">
        <v>62</v>
      </c>
    </row>
    <row r="190" spans="1:5" ht="12.75">
      <c r="A190" s="38" t="s">
        <v>66</v>
      </c>
      <c r="E190" s="39" t="s">
        <v>4052</v>
      </c>
    </row>
    <row r="191" spans="1:5" ht="63.75">
      <c r="A191" t="s">
        <v>67</v>
      </c>
      <c r="E191" s="37" t="s">
        <v>1124</v>
      </c>
    </row>
    <row r="192" spans="1:16" ht="12.75">
      <c r="A192" s="26" t="s">
        <v>59</v>
      </c>
      <c s="31" t="s">
        <v>152</v>
      </c>
      <c s="31" t="s">
        <v>3646</v>
      </c>
      <c s="26" t="s">
        <v>62</v>
      </c>
      <c s="32" t="s">
        <v>3647</v>
      </c>
      <c s="33" t="s">
        <v>81</v>
      </c>
      <c s="34">
        <v>2</v>
      </c>
      <c s="35">
        <v>0</v>
      </c>
      <c s="35">
        <f>ROUND(ROUND(H192,2)*ROUND(G192,3),2)</f>
      </c>
      <c r="O192">
        <f>(I192*21)/100</f>
      </c>
      <c t="s">
        <v>33</v>
      </c>
    </row>
    <row r="193" spans="1:5" ht="12.75">
      <c r="A193" s="36" t="s">
        <v>65</v>
      </c>
      <c r="E193" s="37" t="s">
        <v>62</v>
      </c>
    </row>
    <row r="194" spans="1:5" ht="12.75">
      <c r="A194" s="38" t="s">
        <v>66</v>
      </c>
      <c r="E194" s="39" t="s">
        <v>4048</v>
      </c>
    </row>
    <row r="195" spans="1:5" ht="38.25">
      <c r="A195" t="s">
        <v>67</v>
      </c>
      <c r="E195" s="37" t="s">
        <v>3645</v>
      </c>
    </row>
    <row r="196" spans="1:16" ht="25.5">
      <c r="A196" s="26" t="s">
        <v>59</v>
      </c>
      <c s="31" t="s">
        <v>155</v>
      </c>
      <c s="31" t="s">
        <v>2345</v>
      </c>
      <c s="26" t="s">
        <v>62</v>
      </c>
      <c s="32" t="s">
        <v>679</v>
      </c>
      <c s="33" t="s">
        <v>71</v>
      </c>
      <c s="34">
        <v>2</v>
      </c>
      <c s="35">
        <v>0</v>
      </c>
      <c s="35">
        <f>ROUND(ROUND(H196,2)*ROUND(G196,3),2)</f>
      </c>
      <c r="O196">
        <f>(I196*21)/100</f>
      </c>
      <c t="s">
        <v>33</v>
      </c>
    </row>
    <row r="197" spans="1:5" ht="12.75">
      <c r="A197" s="36" t="s">
        <v>65</v>
      </c>
      <c r="E197" s="37" t="s">
        <v>62</v>
      </c>
    </row>
    <row r="198" spans="1:5" ht="12.75">
      <c r="A198" s="38" t="s">
        <v>66</v>
      </c>
      <c r="E198" s="39" t="s">
        <v>4219</v>
      </c>
    </row>
    <row r="199" spans="1:5" ht="38.25">
      <c r="A199" t="s">
        <v>67</v>
      </c>
      <c r="E199" s="37" t="s">
        <v>853</v>
      </c>
    </row>
    <row r="200" spans="1:16" ht="12.75">
      <c r="A200" s="26" t="s">
        <v>59</v>
      </c>
      <c s="31" t="s">
        <v>158</v>
      </c>
      <c s="31" t="s">
        <v>1288</v>
      </c>
      <c s="26" t="s">
        <v>62</v>
      </c>
      <c s="32" t="s">
        <v>1289</v>
      </c>
      <c s="33" t="s">
        <v>71</v>
      </c>
      <c s="34">
        <v>68</v>
      </c>
      <c s="35">
        <v>0</v>
      </c>
      <c s="35">
        <f>ROUND(ROUND(H200,2)*ROUND(G200,3),2)</f>
      </c>
      <c r="O200">
        <f>(I200*21)/100</f>
      </c>
      <c t="s">
        <v>33</v>
      </c>
    </row>
    <row r="201" spans="1:5" ht="12.75">
      <c r="A201" s="36" t="s">
        <v>65</v>
      </c>
      <c r="E201" s="37" t="s">
        <v>62</v>
      </c>
    </row>
    <row r="202" spans="1:5" ht="12.75">
      <c r="A202" s="38" t="s">
        <v>66</v>
      </c>
      <c r="E202" s="39" t="s">
        <v>4219</v>
      </c>
    </row>
    <row r="203" spans="1:5" ht="38.25">
      <c r="A203" t="s">
        <v>67</v>
      </c>
      <c r="E203" s="37" t="s">
        <v>853</v>
      </c>
    </row>
    <row r="204" spans="1:16" ht="25.5">
      <c r="A204" s="26" t="s">
        <v>59</v>
      </c>
      <c s="31" t="s">
        <v>161</v>
      </c>
      <c s="31" t="s">
        <v>1196</v>
      </c>
      <c s="26" t="s">
        <v>62</v>
      </c>
      <c s="32" t="s">
        <v>1197</v>
      </c>
      <c s="33" t="s">
        <v>71</v>
      </c>
      <c s="34">
        <v>20</v>
      </c>
      <c s="35">
        <v>0</v>
      </c>
      <c s="35">
        <f>ROUND(ROUND(H204,2)*ROUND(G204,3),2)</f>
      </c>
      <c r="O204">
        <f>(I204*21)/100</f>
      </c>
      <c t="s">
        <v>33</v>
      </c>
    </row>
    <row r="205" spans="1:5" ht="12.75">
      <c r="A205" s="36" t="s">
        <v>65</v>
      </c>
      <c r="E205" s="37" t="s">
        <v>62</v>
      </c>
    </row>
    <row r="206" spans="1:5" ht="12.75">
      <c r="A206" s="38" t="s">
        <v>66</v>
      </c>
      <c r="E206" s="39" t="s">
        <v>4219</v>
      </c>
    </row>
    <row r="207" spans="1:5" ht="38.25">
      <c r="A207" t="s">
        <v>67</v>
      </c>
      <c r="E207" s="37" t="s">
        <v>853</v>
      </c>
    </row>
    <row r="208" spans="1:18" ht="12.75" customHeight="1">
      <c r="A208" s="6" t="s">
        <v>56</v>
      </c>
      <c s="6"/>
      <c s="41" t="s">
        <v>3533</v>
      </c>
      <c s="6"/>
      <c s="29" t="s">
        <v>3534</v>
      </c>
      <c s="6"/>
      <c s="6"/>
      <c s="6"/>
      <c s="42">
        <f>0+Q208</f>
      </c>
      <c r="O208">
        <f>0+R208</f>
      </c>
      <c r="Q208">
        <f>0+I209</f>
      </c>
      <c>
        <f>0+O209</f>
      </c>
    </row>
    <row r="209" spans="1:16" ht="25.5">
      <c r="A209" s="26" t="s">
        <v>59</v>
      </c>
      <c s="31" t="s">
        <v>180</v>
      </c>
      <c s="31" t="s">
        <v>4243</v>
      </c>
      <c s="26" t="s">
        <v>62</v>
      </c>
      <c s="32" t="s">
        <v>4244</v>
      </c>
      <c s="33" t="s">
        <v>81</v>
      </c>
      <c s="34">
        <v>1</v>
      </c>
      <c s="35">
        <v>0</v>
      </c>
      <c s="35">
        <f>ROUND(ROUND(H209,2)*ROUND(G209,3),2)</f>
      </c>
      <c r="O209">
        <f>(I209*21)/100</f>
      </c>
      <c t="s">
        <v>33</v>
      </c>
    </row>
    <row r="210" spans="1:5" ht="12.75">
      <c r="A210" s="36" t="s">
        <v>65</v>
      </c>
      <c r="E210" s="37" t="s">
        <v>62</v>
      </c>
    </row>
    <row r="211" spans="1:5" ht="12.75">
      <c r="A211" s="38" t="s">
        <v>66</v>
      </c>
      <c r="E211" s="39" t="s">
        <v>4048</v>
      </c>
    </row>
    <row r="212" spans="1:5" ht="38.25">
      <c r="A212" t="s">
        <v>67</v>
      </c>
      <c r="E212" s="37" t="s">
        <v>4245</v>
      </c>
    </row>
    <row r="213" spans="1:18" ht="12.75" customHeight="1">
      <c r="A213" s="6" t="s">
        <v>56</v>
      </c>
      <c s="6"/>
      <c s="41" t="s">
        <v>706</v>
      </c>
      <c s="6"/>
      <c s="29" t="s">
        <v>1077</v>
      </c>
      <c s="6"/>
      <c s="6"/>
      <c s="6"/>
      <c s="42">
        <f>0+Q213</f>
      </c>
      <c r="O213">
        <f>0+R213</f>
      </c>
      <c r="Q213">
        <f>0+I214+I218+I222+I226+I230+I234+I238+I242+I246+I250+I254</f>
      </c>
      <c>
        <f>0+O214+O218+O222+O226+O230+O234+O238+O242+O246+O250+O254</f>
      </c>
    </row>
    <row r="214" spans="1:16" ht="25.5">
      <c r="A214" s="26" t="s">
        <v>59</v>
      </c>
      <c s="31" t="s">
        <v>183</v>
      </c>
      <c s="31" t="s">
        <v>4246</v>
      </c>
      <c s="26" t="s">
        <v>62</v>
      </c>
      <c s="32" t="s">
        <v>4247</v>
      </c>
      <c s="33" t="s">
        <v>81</v>
      </c>
      <c s="34">
        <v>1</v>
      </c>
      <c s="35">
        <v>0</v>
      </c>
      <c s="35">
        <f>ROUND(ROUND(H214,2)*ROUND(G214,3),2)</f>
      </c>
      <c r="O214">
        <f>(I214*21)/100</f>
      </c>
      <c t="s">
        <v>33</v>
      </c>
    </row>
    <row r="215" spans="1:5" ht="12.75">
      <c r="A215" s="36" t="s">
        <v>65</v>
      </c>
      <c r="E215" s="37" t="s">
        <v>62</v>
      </c>
    </row>
    <row r="216" spans="1:5" ht="12.75">
      <c r="A216" s="38" t="s">
        <v>66</v>
      </c>
      <c r="E216" s="39" t="s">
        <v>4048</v>
      </c>
    </row>
    <row r="217" spans="1:5" ht="89.25">
      <c r="A217" t="s">
        <v>67</v>
      </c>
      <c r="E217" s="37" t="s">
        <v>4248</v>
      </c>
    </row>
    <row r="218" spans="1:16" ht="12.75">
      <c r="A218" s="26" t="s">
        <v>59</v>
      </c>
      <c s="31" t="s">
        <v>186</v>
      </c>
      <c s="31" t="s">
        <v>4249</v>
      </c>
      <c s="26" t="s">
        <v>62</v>
      </c>
      <c s="32" t="s">
        <v>4250</v>
      </c>
      <c s="33" t="s">
        <v>81</v>
      </c>
      <c s="34">
        <v>1</v>
      </c>
      <c s="35">
        <v>0</v>
      </c>
      <c s="35">
        <f>ROUND(ROUND(H218,2)*ROUND(G218,3),2)</f>
      </c>
      <c r="O218">
        <f>(I218*21)/100</f>
      </c>
      <c t="s">
        <v>33</v>
      </c>
    </row>
    <row r="219" spans="1:5" ht="12.75">
      <c r="A219" s="36" t="s">
        <v>65</v>
      </c>
      <c r="E219" s="37" t="s">
        <v>62</v>
      </c>
    </row>
    <row r="220" spans="1:5" ht="12.75">
      <c r="A220" s="38" t="s">
        <v>66</v>
      </c>
      <c r="E220" s="39" t="s">
        <v>946</v>
      </c>
    </row>
    <row r="221" spans="1:5" ht="38.25">
      <c r="A221" t="s">
        <v>67</v>
      </c>
      <c r="E221" s="37" t="s">
        <v>1080</v>
      </c>
    </row>
    <row r="222" spans="1:16" ht="12.75">
      <c r="A222" s="26" t="s">
        <v>59</v>
      </c>
      <c s="31" t="s">
        <v>189</v>
      </c>
      <c s="31" t="s">
        <v>4251</v>
      </c>
      <c s="26" t="s">
        <v>62</v>
      </c>
      <c s="32" t="s">
        <v>4252</v>
      </c>
      <c s="33" t="s">
        <v>81</v>
      </c>
      <c s="34">
        <v>1</v>
      </c>
      <c s="35">
        <v>0</v>
      </c>
      <c s="35">
        <f>ROUND(ROUND(H222,2)*ROUND(G222,3),2)</f>
      </c>
      <c r="O222">
        <f>(I222*21)/100</f>
      </c>
      <c t="s">
        <v>33</v>
      </c>
    </row>
    <row r="223" spans="1:5" ht="12.75">
      <c r="A223" s="36" t="s">
        <v>65</v>
      </c>
      <c r="E223" s="37" t="s">
        <v>62</v>
      </c>
    </row>
    <row r="224" spans="1:5" ht="12.75">
      <c r="A224" s="38" t="s">
        <v>66</v>
      </c>
      <c r="E224" s="39" t="s">
        <v>4119</v>
      </c>
    </row>
    <row r="225" spans="1:5" ht="38.25">
      <c r="A225" t="s">
        <v>67</v>
      </c>
      <c r="E225" s="37" t="s">
        <v>1080</v>
      </c>
    </row>
    <row r="226" spans="1:16" ht="12.75">
      <c r="A226" s="26" t="s">
        <v>59</v>
      </c>
      <c s="31" t="s">
        <v>192</v>
      </c>
      <c s="31" t="s">
        <v>4253</v>
      </c>
      <c s="26" t="s">
        <v>62</v>
      </c>
      <c s="32" t="s">
        <v>4254</v>
      </c>
      <c s="33" t="s">
        <v>81</v>
      </c>
      <c s="34">
        <v>3</v>
      </c>
      <c s="35">
        <v>0</v>
      </c>
      <c s="35">
        <f>ROUND(ROUND(H226,2)*ROUND(G226,3),2)</f>
      </c>
      <c r="O226">
        <f>(I226*21)/100</f>
      </c>
      <c t="s">
        <v>33</v>
      </c>
    </row>
    <row r="227" spans="1:5" ht="12.75">
      <c r="A227" s="36" t="s">
        <v>65</v>
      </c>
      <c r="E227" s="37" t="s">
        <v>62</v>
      </c>
    </row>
    <row r="228" spans="1:5" ht="12.75">
      <c r="A228" s="38" t="s">
        <v>66</v>
      </c>
      <c r="E228" s="39" t="s">
        <v>4119</v>
      </c>
    </row>
    <row r="229" spans="1:5" ht="38.25">
      <c r="A229" t="s">
        <v>67</v>
      </c>
      <c r="E229" s="37" t="s">
        <v>4255</v>
      </c>
    </row>
    <row r="230" spans="1:16" ht="12.75">
      <c r="A230" s="26" t="s">
        <v>59</v>
      </c>
      <c s="31" t="s">
        <v>195</v>
      </c>
      <c s="31" t="s">
        <v>4256</v>
      </c>
      <c s="26" t="s">
        <v>62</v>
      </c>
      <c s="32" t="s">
        <v>4257</v>
      </c>
      <c s="33" t="s">
        <v>81</v>
      </c>
      <c s="34">
        <v>12</v>
      </c>
      <c s="35">
        <v>0</v>
      </c>
      <c s="35">
        <f>ROUND(ROUND(H230,2)*ROUND(G230,3),2)</f>
      </c>
      <c r="O230">
        <f>(I230*21)/100</f>
      </c>
      <c t="s">
        <v>33</v>
      </c>
    </row>
    <row r="231" spans="1:5" ht="12.75">
      <c r="A231" s="36" t="s">
        <v>65</v>
      </c>
      <c r="E231" s="37" t="s">
        <v>62</v>
      </c>
    </row>
    <row r="232" spans="1:5" ht="12.75">
      <c r="A232" s="38" t="s">
        <v>66</v>
      </c>
      <c r="E232" s="39" t="s">
        <v>4119</v>
      </c>
    </row>
    <row r="233" spans="1:5" ht="38.25">
      <c r="A233" t="s">
        <v>67</v>
      </c>
      <c r="E233" s="37" t="s">
        <v>4255</v>
      </c>
    </row>
    <row r="234" spans="1:16" ht="12.75">
      <c r="A234" s="26" t="s">
        <v>59</v>
      </c>
      <c s="31" t="s">
        <v>198</v>
      </c>
      <c s="31" t="s">
        <v>4258</v>
      </c>
      <c s="26" t="s">
        <v>62</v>
      </c>
      <c s="32" t="s">
        <v>4259</v>
      </c>
      <c s="33" t="s">
        <v>81</v>
      </c>
      <c s="34">
        <v>1</v>
      </c>
      <c s="35">
        <v>0</v>
      </c>
      <c s="35">
        <f>ROUND(ROUND(H234,2)*ROUND(G234,3),2)</f>
      </c>
      <c r="O234">
        <f>(I234*21)/100</f>
      </c>
      <c t="s">
        <v>33</v>
      </c>
    </row>
    <row r="235" spans="1:5" ht="12.75">
      <c r="A235" s="36" t="s">
        <v>65</v>
      </c>
      <c r="E235" s="37" t="s">
        <v>62</v>
      </c>
    </row>
    <row r="236" spans="1:5" ht="12.75">
      <c r="A236" s="38" t="s">
        <v>66</v>
      </c>
      <c r="E236" s="39" t="s">
        <v>4119</v>
      </c>
    </row>
    <row r="237" spans="1:5" ht="38.25">
      <c r="A237" t="s">
        <v>67</v>
      </c>
      <c r="E237" s="37" t="s">
        <v>1080</v>
      </c>
    </row>
    <row r="238" spans="1:16" ht="12.75">
      <c r="A238" s="26" t="s">
        <v>59</v>
      </c>
      <c s="31" t="s">
        <v>329</v>
      </c>
      <c s="31" t="s">
        <v>3662</v>
      </c>
      <c s="26" t="s">
        <v>62</v>
      </c>
      <c s="32" t="s">
        <v>3663</v>
      </c>
      <c s="33" t="s">
        <v>81</v>
      </c>
      <c s="34">
        <v>3</v>
      </c>
      <c s="35">
        <v>0</v>
      </c>
      <c s="35">
        <f>ROUND(ROUND(H238,2)*ROUND(G238,3),2)</f>
      </c>
      <c r="O238">
        <f>(I238*21)/100</f>
      </c>
      <c t="s">
        <v>33</v>
      </c>
    </row>
    <row r="239" spans="1:5" ht="12.75">
      <c r="A239" s="36" t="s">
        <v>65</v>
      </c>
      <c r="E239" s="37" t="s">
        <v>62</v>
      </c>
    </row>
    <row r="240" spans="1:5" ht="12.75">
      <c r="A240" s="38" t="s">
        <v>66</v>
      </c>
      <c r="E240" s="39" t="s">
        <v>4119</v>
      </c>
    </row>
    <row r="241" spans="1:5" ht="38.25">
      <c r="A241" t="s">
        <v>67</v>
      </c>
      <c r="E241" s="37" t="s">
        <v>3593</v>
      </c>
    </row>
    <row r="242" spans="1:16" ht="12.75">
      <c r="A242" s="26" t="s">
        <v>59</v>
      </c>
      <c s="31" t="s">
        <v>515</v>
      </c>
      <c s="31" t="s">
        <v>4260</v>
      </c>
      <c s="26" t="s">
        <v>62</v>
      </c>
      <c s="32" t="s">
        <v>4261</v>
      </c>
      <c s="33" t="s">
        <v>81</v>
      </c>
      <c s="34">
        <v>3</v>
      </c>
      <c s="35">
        <v>0</v>
      </c>
      <c s="35">
        <f>ROUND(ROUND(H242,2)*ROUND(G242,3),2)</f>
      </c>
      <c r="O242">
        <f>(I242*21)/100</f>
      </c>
      <c t="s">
        <v>33</v>
      </c>
    </row>
    <row r="243" spans="1:5" ht="12.75">
      <c r="A243" s="36" t="s">
        <v>65</v>
      </c>
      <c r="E243" s="37" t="s">
        <v>62</v>
      </c>
    </row>
    <row r="244" spans="1:5" ht="12.75">
      <c r="A244" s="38" t="s">
        <v>66</v>
      </c>
      <c r="E244" s="39" t="s">
        <v>4048</v>
      </c>
    </row>
    <row r="245" spans="1:5" ht="38.25">
      <c r="A245" t="s">
        <v>67</v>
      </c>
      <c r="E245" s="37" t="s">
        <v>3593</v>
      </c>
    </row>
    <row r="246" spans="1:16" ht="12.75">
      <c r="A246" s="26" t="s">
        <v>59</v>
      </c>
      <c s="31" t="s">
        <v>518</v>
      </c>
      <c s="31" t="s">
        <v>4262</v>
      </c>
      <c s="26" t="s">
        <v>62</v>
      </c>
      <c s="32" t="s">
        <v>4263</v>
      </c>
      <c s="33" t="s">
        <v>81</v>
      </c>
      <c s="34">
        <v>5</v>
      </c>
      <c s="35">
        <v>0</v>
      </c>
      <c s="35">
        <f>ROUND(ROUND(H246,2)*ROUND(G246,3),2)</f>
      </c>
      <c r="O246">
        <f>(I246*21)/100</f>
      </c>
      <c t="s">
        <v>33</v>
      </c>
    </row>
    <row r="247" spans="1:5" ht="12.75">
      <c r="A247" s="36" t="s">
        <v>65</v>
      </c>
      <c r="E247" s="37" t="s">
        <v>62</v>
      </c>
    </row>
    <row r="248" spans="1:5" ht="12.75">
      <c r="A248" s="38" t="s">
        <v>66</v>
      </c>
      <c r="E248" s="39" t="s">
        <v>4048</v>
      </c>
    </row>
    <row r="249" spans="1:5" ht="38.25">
      <c r="A249" t="s">
        <v>67</v>
      </c>
      <c r="E249" s="37" t="s">
        <v>3593</v>
      </c>
    </row>
    <row r="250" spans="1:16" ht="12.75">
      <c r="A250" s="26" t="s">
        <v>59</v>
      </c>
      <c s="31" t="s">
        <v>521</v>
      </c>
      <c s="31" t="s">
        <v>714</v>
      </c>
      <c s="26" t="s">
        <v>62</v>
      </c>
      <c s="32" t="s">
        <v>715</v>
      </c>
      <c s="33" t="s">
        <v>81</v>
      </c>
      <c s="34">
        <v>2</v>
      </c>
      <c s="35">
        <v>0</v>
      </c>
      <c s="35">
        <f>ROUND(ROUND(H250,2)*ROUND(G250,3),2)</f>
      </c>
      <c r="O250">
        <f>(I250*21)/100</f>
      </c>
      <c t="s">
        <v>33</v>
      </c>
    </row>
    <row r="251" spans="1:5" ht="12.75">
      <c r="A251" s="36" t="s">
        <v>65</v>
      </c>
      <c r="E251" s="37" t="s">
        <v>62</v>
      </c>
    </row>
    <row r="252" spans="1:5" ht="12.75">
      <c r="A252" s="38" t="s">
        <v>66</v>
      </c>
      <c r="E252" s="39" t="s">
        <v>4048</v>
      </c>
    </row>
    <row r="253" spans="1:5" ht="38.25">
      <c r="A253" t="s">
        <v>67</v>
      </c>
      <c r="E253" s="37" t="s">
        <v>3593</v>
      </c>
    </row>
    <row r="254" spans="1:16" ht="12.75">
      <c r="A254" s="26" t="s">
        <v>59</v>
      </c>
      <c s="31" t="s">
        <v>522</v>
      </c>
      <c s="31" t="s">
        <v>717</v>
      </c>
      <c s="26" t="s">
        <v>62</v>
      </c>
      <c s="32" t="s">
        <v>718</v>
      </c>
      <c s="33" t="s">
        <v>81</v>
      </c>
      <c s="34">
        <v>2</v>
      </c>
      <c s="35">
        <v>0</v>
      </c>
      <c s="35">
        <f>ROUND(ROUND(H254,2)*ROUND(G254,3),2)</f>
      </c>
      <c r="O254">
        <f>(I254*21)/100</f>
      </c>
      <c t="s">
        <v>33</v>
      </c>
    </row>
    <row r="255" spans="1:5" ht="12.75">
      <c r="A255" s="36" t="s">
        <v>65</v>
      </c>
      <c r="E255" s="37" t="s">
        <v>62</v>
      </c>
    </row>
    <row r="256" spans="1:5" ht="12.75">
      <c r="A256" s="38" t="s">
        <v>66</v>
      </c>
      <c r="E256" s="39" t="s">
        <v>4048</v>
      </c>
    </row>
    <row r="257" spans="1:5" ht="38.25">
      <c r="A257" t="s">
        <v>67</v>
      </c>
      <c r="E257" s="37" t="s">
        <v>3593</v>
      </c>
    </row>
    <row r="258" spans="1:18" ht="12.75" customHeight="1">
      <c r="A258" s="6" t="s">
        <v>56</v>
      </c>
      <c s="6"/>
      <c s="41" t="s">
        <v>439</v>
      </c>
      <c s="6"/>
      <c s="29" t="s">
        <v>918</v>
      </c>
      <c s="6"/>
      <c s="6"/>
      <c s="6"/>
      <c s="42">
        <f>0+Q258</f>
      </c>
      <c r="O258">
        <f>0+R258</f>
      </c>
      <c r="Q258">
        <f>0+I259+I263+I267+I271+I275+I279+I283+I287+I291+I295+I299+I303+I307+I311</f>
      </c>
      <c>
        <f>0+O259+O263+O267+O271+O275+O279+O283+O287+O291+O295+O299+O303+O307+O311</f>
      </c>
    </row>
    <row r="259" spans="1:16" ht="12.75">
      <c r="A259" s="26" t="s">
        <v>59</v>
      </c>
      <c s="31" t="s">
        <v>523</v>
      </c>
      <c s="31" t="s">
        <v>1223</v>
      </c>
      <c s="26" t="s">
        <v>62</v>
      </c>
      <c s="32" t="s">
        <v>1224</v>
      </c>
      <c s="33" t="s">
        <v>81</v>
      </c>
      <c s="34">
        <v>1</v>
      </c>
      <c s="35">
        <v>0</v>
      </c>
      <c s="35">
        <f>ROUND(ROUND(H259,2)*ROUND(G259,3),2)</f>
      </c>
      <c r="O259">
        <f>(I259*21)/100</f>
      </c>
      <c t="s">
        <v>33</v>
      </c>
    </row>
    <row r="260" spans="1:5" ht="12.75">
      <c r="A260" s="36" t="s">
        <v>65</v>
      </c>
      <c r="E260" s="37" t="s">
        <v>62</v>
      </c>
    </row>
    <row r="261" spans="1:5" ht="12.75">
      <c r="A261" s="38" t="s">
        <v>66</v>
      </c>
      <c r="E261" s="39" t="s">
        <v>946</v>
      </c>
    </row>
    <row r="262" spans="1:5" ht="51">
      <c r="A262" t="s">
        <v>67</v>
      </c>
      <c r="E262" s="37" t="s">
        <v>921</v>
      </c>
    </row>
    <row r="263" spans="1:16" ht="25.5">
      <c r="A263" s="26" t="s">
        <v>59</v>
      </c>
      <c s="31" t="s">
        <v>526</v>
      </c>
      <c s="31" t="s">
        <v>2303</v>
      </c>
      <c s="26" t="s">
        <v>62</v>
      </c>
      <c s="32" t="s">
        <v>2304</v>
      </c>
      <c s="33" t="s">
        <v>81</v>
      </c>
      <c s="34">
        <v>1</v>
      </c>
      <c s="35">
        <v>0</v>
      </c>
      <c s="35">
        <f>ROUND(ROUND(H263,2)*ROUND(G263,3),2)</f>
      </c>
      <c r="O263">
        <f>(I263*21)/100</f>
      </c>
      <c t="s">
        <v>33</v>
      </c>
    </row>
    <row r="264" spans="1:5" ht="12.75">
      <c r="A264" s="36" t="s">
        <v>65</v>
      </c>
      <c r="E264" s="37" t="s">
        <v>62</v>
      </c>
    </row>
    <row r="265" spans="1:5" ht="12.75">
      <c r="A265" s="38" t="s">
        <v>66</v>
      </c>
      <c r="E265" s="39" t="s">
        <v>946</v>
      </c>
    </row>
    <row r="266" spans="1:5" ht="63.75">
      <c r="A266" t="s">
        <v>67</v>
      </c>
      <c r="E266" s="37" t="s">
        <v>924</v>
      </c>
    </row>
    <row r="267" spans="1:16" ht="25.5">
      <c r="A267" s="26" t="s">
        <v>59</v>
      </c>
      <c s="31" t="s">
        <v>501</v>
      </c>
      <c s="31" t="s">
        <v>338</v>
      </c>
      <c s="26" t="s">
        <v>62</v>
      </c>
      <c s="32" t="s">
        <v>339</v>
      </c>
      <c s="33" t="s">
        <v>81</v>
      </c>
      <c s="34">
        <v>1</v>
      </c>
      <c s="35">
        <v>0</v>
      </c>
      <c s="35">
        <f>ROUND(ROUND(H267,2)*ROUND(G267,3),2)</f>
      </c>
      <c r="O267">
        <f>(I267*21)/100</f>
      </c>
      <c t="s">
        <v>33</v>
      </c>
    </row>
    <row r="268" spans="1:5" ht="12.75">
      <c r="A268" s="36" t="s">
        <v>65</v>
      </c>
      <c r="E268" s="37" t="s">
        <v>62</v>
      </c>
    </row>
    <row r="269" spans="1:5" ht="12.75">
      <c r="A269" s="38" t="s">
        <v>66</v>
      </c>
      <c r="E269" s="39" t="s">
        <v>946</v>
      </c>
    </row>
    <row r="270" spans="1:5" ht="38.25">
      <c r="A270" t="s">
        <v>67</v>
      </c>
      <c r="E270" s="37" t="s">
        <v>925</v>
      </c>
    </row>
    <row r="271" spans="1:16" ht="12.75">
      <c r="A271" s="26" t="s">
        <v>59</v>
      </c>
      <c s="31" t="s">
        <v>531</v>
      </c>
      <c s="31" t="s">
        <v>2348</v>
      </c>
      <c s="26" t="s">
        <v>62</v>
      </c>
      <c s="32" t="s">
        <v>2349</v>
      </c>
      <c s="33" t="s">
        <v>81</v>
      </c>
      <c s="34">
        <v>1</v>
      </c>
      <c s="35">
        <v>0</v>
      </c>
      <c s="35">
        <f>ROUND(ROUND(H271,2)*ROUND(G271,3),2)</f>
      </c>
      <c r="O271">
        <f>(I271*21)/100</f>
      </c>
      <c t="s">
        <v>33</v>
      </c>
    </row>
    <row r="272" spans="1:5" ht="12.75">
      <c r="A272" s="36" t="s">
        <v>65</v>
      </c>
      <c r="E272" s="37" t="s">
        <v>62</v>
      </c>
    </row>
    <row r="273" spans="1:5" ht="12.75">
      <c r="A273" s="38" t="s">
        <v>66</v>
      </c>
      <c r="E273" s="39" t="s">
        <v>946</v>
      </c>
    </row>
    <row r="274" spans="1:5" ht="38.25">
      <c r="A274" t="s">
        <v>67</v>
      </c>
      <c r="E274" s="37" t="s">
        <v>928</v>
      </c>
    </row>
    <row r="275" spans="1:16" ht="12.75">
      <c r="A275" s="26" t="s">
        <v>59</v>
      </c>
      <c s="31" t="s">
        <v>534</v>
      </c>
      <c s="31" t="s">
        <v>4264</v>
      </c>
      <c s="26" t="s">
        <v>62</v>
      </c>
      <c s="32" t="s">
        <v>4265</v>
      </c>
      <c s="33" t="s">
        <v>81</v>
      </c>
      <c s="34">
        <v>1</v>
      </c>
      <c s="35">
        <v>0</v>
      </c>
      <c s="35">
        <f>ROUND(ROUND(H275,2)*ROUND(G275,3),2)</f>
      </c>
      <c r="O275">
        <f>(I275*21)/100</f>
      </c>
      <c t="s">
        <v>33</v>
      </c>
    </row>
    <row r="276" spans="1:5" ht="12.75">
      <c r="A276" s="36" t="s">
        <v>65</v>
      </c>
      <c r="E276" s="37" t="s">
        <v>62</v>
      </c>
    </row>
    <row r="277" spans="1:5" ht="12.75">
      <c r="A277" s="38" t="s">
        <v>66</v>
      </c>
      <c r="E277" s="39" t="s">
        <v>946</v>
      </c>
    </row>
    <row r="278" spans="1:5" ht="38.25">
      <c r="A278" t="s">
        <v>67</v>
      </c>
      <c r="E278" s="37" t="s">
        <v>928</v>
      </c>
    </row>
    <row r="279" spans="1:16" ht="12.75">
      <c r="A279" s="26" t="s">
        <v>59</v>
      </c>
      <c s="31" t="s">
        <v>489</v>
      </c>
      <c s="31" t="s">
        <v>3605</v>
      </c>
      <c s="26" t="s">
        <v>62</v>
      </c>
      <c s="32" t="s">
        <v>3606</v>
      </c>
      <c s="33" t="s">
        <v>81</v>
      </c>
      <c s="34">
        <v>1</v>
      </c>
      <c s="35">
        <v>0</v>
      </c>
      <c s="35">
        <f>ROUND(ROUND(H279,2)*ROUND(G279,3),2)</f>
      </c>
      <c r="O279">
        <f>(I279*21)/100</f>
      </c>
      <c t="s">
        <v>33</v>
      </c>
    </row>
    <row r="280" spans="1:5" ht="12.75">
      <c r="A280" s="36" t="s">
        <v>65</v>
      </c>
      <c r="E280" s="37" t="s">
        <v>62</v>
      </c>
    </row>
    <row r="281" spans="1:5" ht="12.75">
      <c r="A281" s="38" t="s">
        <v>66</v>
      </c>
      <c r="E281" s="39" t="s">
        <v>946</v>
      </c>
    </row>
    <row r="282" spans="1:5" ht="38.25">
      <c r="A282" t="s">
        <v>67</v>
      </c>
      <c r="E282" s="37" t="s">
        <v>928</v>
      </c>
    </row>
    <row r="283" spans="1:16" ht="25.5">
      <c r="A283" s="26" t="s">
        <v>59</v>
      </c>
      <c s="31" t="s">
        <v>492</v>
      </c>
      <c s="31" t="s">
        <v>4192</v>
      </c>
      <c s="26" t="s">
        <v>62</v>
      </c>
      <c s="32" t="s">
        <v>4193</v>
      </c>
      <c s="33" t="s">
        <v>81</v>
      </c>
      <c s="34">
        <v>1</v>
      </c>
      <c s="35">
        <v>0</v>
      </c>
      <c s="35">
        <f>ROUND(ROUND(H283,2)*ROUND(G283,3),2)</f>
      </c>
      <c r="O283">
        <f>(I283*21)/100</f>
      </c>
      <c t="s">
        <v>33</v>
      </c>
    </row>
    <row r="284" spans="1:5" ht="12.75">
      <c r="A284" s="36" t="s">
        <v>65</v>
      </c>
      <c r="E284" s="37" t="s">
        <v>62</v>
      </c>
    </row>
    <row r="285" spans="1:5" ht="12.75">
      <c r="A285" s="38" t="s">
        <v>66</v>
      </c>
      <c r="E285" s="39" t="s">
        <v>946</v>
      </c>
    </row>
    <row r="286" spans="1:5" ht="38.25">
      <c r="A286" t="s">
        <v>67</v>
      </c>
      <c r="E286" s="37" t="s">
        <v>928</v>
      </c>
    </row>
    <row r="287" spans="1:16" ht="12.75">
      <c r="A287" s="26" t="s">
        <v>59</v>
      </c>
      <c s="31" t="s">
        <v>495</v>
      </c>
      <c s="31" t="s">
        <v>1111</v>
      </c>
      <c s="26" t="s">
        <v>62</v>
      </c>
      <c s="32" t="s">
        <v>1112</v>
      </c>
      <c s="33" t="s">
        <v>81</v>
      </c>
      <c s="34">
        <v>1</v>
      </c>
      <c s="35">
        <v>0</v>
      </c>
      <c s="35">
        <f>ROUND(ROUND(H287,2)*ROUND(G287,3),2)</f>
      </c>
      <c r="O287">
        <f>(I287*21)/100</f>
      </c>
      <c t="s">
        <v>33</v>
      </c>
    </row>
    <row r="288" spans="1:5" ht="12.75">
      <c r="A288" s="36" t="s">
        <v>65</v>
      </c>
      <c r="E288" s="37" t="s">
        <v>62</v>
      </c>
    </row>
    <row r="289" spans="1:5" ht="12.75">
      <c r="A289" s="38" t="s">
        <v>66</v>
      </c>
      <c r="E289" s="39" t="s">
        <v>4219</v>
      </c>
    </row>
    <row r="290" spans="1:5" ht="38.25">
      <c r="A290" t="s">
        <v>67</v>
      </c>
      <c r="E290" s="37" t="s">
        <v>1039</v>
      </c>
    </row>
    <row r="291" spans="1:16" ht="12.75">
      <c r="A291" s="26" t="s">
        <v>59</v>
      </c>
      <c s="31" t="s">
        <v>57</v>
      </c>
      <c s="31" t="s">
        <v>1231</v>
      </c>
      <c s="26" t="s">
        <v>62</v>
      </c>
      <c s="32" t="s">
        <v>1232</v>
      </c>
      <c s="33" t="s">
        <v>81</v>
      </c>
      <c s="34">
        <v>2</v>
      </c>
      <c s="35">
        <v>0</v>
      </c>
      <c s="35">
        <f>ROUND(ROUND(H291,2)*ROUND(G291,3),2)</f>
      </c>
      <c r="O291">
        <f>(I291*21)/100</f>
      </c>
      <c t="s">
        <v>33</v>
      </c>
    </row>
    <row r="292" spans="1:5" ht="12.75">
      <c r="A292" s="36" t="s">
        <v>65</v>
      </c>
      <c r="E292" s="37" t="s">
        <v>62</v>
      </c>
    </row>
    <row r="293" spans="1:5" ht="12.75">
      <c r="A293" s="38" t="s">
        <v>66</v>
      </c>
      <c r="E293" s="39" t="s">
        <v>4219</v>
      </c>
    </row>
    <row r="294" spans="1:5" ht="38.25">
      <c r="A294" t="s">
        <v>67</v>
      </c>
      <c r="E294" s="37" t="s">
        <v>1039</v>
      </c>
    </row>
    <row r="295" spans="1:16" ht="12.75">
      <c r="A295" s="26" t="s">
        <v>59</v>
      </c>
      <c s="31" t="s">
        <v>614</v>
      </c>
      <c s="31" t="s">
        <v>784</v>
      </c>
      <c s="26" t="s">
        <v>62</v>
      </c>
      <c s="32" t="s">
        <v>785</v>
      </c>
      <c s="33" t="s">
        <v>204</v>
      </c>
      <c s="34">
        <v>110</v>
      </c>
      <c s="35">
        <v>0</v>
      </c>
      <c s="35">
        <f>ROUND(ROUND(H295,2)*ROUND(G295,3),2)</f>
      </c>
      <c r="O295">
        <f>(I295*21)/100</f>
      </c>
      <c t="s">
        <v>33</v>
      </c>
    </row>
    <row r="296" spans="1:5" ht="12.75">
      <c r="A296" s="36" t="s">
        <v>65</v>
      </c>
      <c r="E296" s="37" t="s">
        <v>62</v>
      </c>
    </row>
    <row r="297" spans="1:5" ht="12.75">
      <c r="A297" s="38" t="s">
        <v>66</v>
      </c>
      <c r="E297" s="39" t="s">
        <v>946</v>
      </c>
    </row>
    <row r="298" spans="1:5" ht="38.25">
      <c r="A298" t="s">
        <v>67</v>
      </c>
      <c r="E298" s="37" t="s">
        <v>929</v>
      </c>
    </row>
    <row r="299" spans="1:16" ht="12.75">
      <c r="A299" s="26" t="s">
        <v>59</v>
      </c>
      <c s="31" t="s">
        <v>500</v>
      </c>
      <c s="31" t="s">
        <v>788</v>
      </c>
      <c s="26" t="s">
        <v>62</v>
      </c>
      <c s="32" t="s">
        <v>789</v>
      </c>
      <c s="33" t="s">
        <v>204</v>
      </c>
      <c s="34">
        <v>10</v>
      </c>
      <c s="35">
        <v>0</v>
      </c>
      <c s="35">
        <f>ROUND(ROUND(H299,2)*ROUND(G299,3),2)</f>
      </c>
      <c r="O299">
        <f>(I299*21)/100</f>
      </c>
      <c t="s">
        <v>33</v>
      </c>
    </row>
    <row r="300" spans="1:5" ht="12.75">
      <c r="A300" s="36" t="s">
        <v>65</v>
      </c>
      <c r="E300" s="37" t="s">
        <v>62</v>
      </c>
    </row>
    <row r="301" spans="1:5" ht="12.75">
      <c r="A301" s="38" t="s">
        <v>66</v>
      </c>
      <c r="E301" s="39" t="s">
        <v>946</v>
      </c>
    </row>
    <row r="302" spans="1:5" ht="51">
      <c r="A302" t="s">
        <v>67</v>
      </c>
      <c r="E302" s="37" t="s">
        <v>1154</v>
      </c>
    </row>
    <row r="303" spans="1:16" ht="12.75">
      <c r="A303" s="26" t="s">
        <v>59</v>
      </c>
      <c s="31" t="s">
        <v>497</v>
      </c>
      <c s="31" t="s">
        <v>791</v>
      </c>
      <c s="26" t="s">
        <v>62</v>
      </c>
      <c s="32" t="s">
        <v>792</v>
      </c>
      <c s="33" t="s">
        <v>204</v>
      </c>
      <c s="34">
        <v>10</v>
      </c>
      <c s="35">
        <v>0</v>
      </c>
      <c s="35">
        <f>ROUND(ROUND(H303,2)*ROUND(G303,3),2)</f>
      </c>
      <c r="O303">
        <f>(I303*21)/100</f>
      </c>
      <c t="s">
        <v>33</v>
      </c>
    </row>
    <row r="304" spans="1:5" ht="12.75">
      <c r="A304" s="36" t="s">
        <v>65</v>
      </c>
      <c r="E304" s="37" t="s">
        <v>62</v>
      </c>
    </row>
    <row r="305" spans="1:5" ht="12.75">
      <c r="A305" s="38" t="s">
        <v>66</v>
      </c>
      <c r="E305" s="39" t="s">
        <v>946</v>
      </c>
    </row>
    <row r="306" spans="1:5" ht="38.25">
      <c r="A306" t="s">
        <v>67</v>
      </c>
      <c r="E306" s="37" t="s">
        <v>930</v>
      </c>
    </row>
    <row r="307" spans="1:16" ht="12.75">
      <c r="A307" s="26" t="s">
        <v>59</v>
      </c>
      <c s="31" t="s">
        <v>496</v>
      </c>
      <c s="31" t="s">
        <v>441</v>
      </c>
      <c s="26" t="s">
        <v>62</v>
      </c>
      <c s="32" t="s">
        <v>442</v>
      </c>
      <c s="33" t="s">
        <v>204</v>
      </c>
      <c s="34">
        <v>24</v>
      </c>
      <c s="35">
        <v>0</v>
      </c>
      <c s="35">
        <f>ROUND(ROUND(H307,2)*ROUND(G307,3),2)</f>
      </c>
      <c r="O307">
        <f>(I307*21)/100</f>
      </c>
      <c t="s">
        <v>33</v>
      </c>
    </row>
    <row r="308" spans="1:5" ht="12.75">
      <c r="A308" s="36" t="s">
        <v>65</v>
      </c>
      <c r="E308" s="37" t="s">
        <v>62</v>
      </c>
    </row>
    <row r="309" spans="1:5" ht="12.75">
      <c r="A309" s="38" t="s">
        <v>66</v>
      </c>
      <c r="E309" s="39" t="s">
        <v>946</v>
      </c>
    </row>
    <row r="310" spans="1:5" ht="38.25">
      <c r="A310" t="s">
        <v>67</v>
      </c>
      <c r="E310" s="37" t="s">
        <v>931</v>
      </c>
    </row>
    <row r="311" spans="1:16" ht="12.75">
      <c r="A311" s="26" t="s">
        <v>59</v>
      </c>
      <c s="31" t="s">
        <v>617</v>
      </c>
      <c s="31" t="s">
        <v>2310</v>
      </c>
      <c s="26" t="s">
        <v>62</v>
      </c>
      <c s="32" t="s">
        <v>2311</v>
      </c>
      <c s="33" t="s">
        <v>204</v>
      </c>
      <c s="34">
        <v>10</v>
      </c>
      <c s="35">
        <v>0</v>
      </c>
      <c s="35">
        <f>ROUND(ROUND(H311,2)*ROUND(G311,3),2)</f>
      </c>
      <c r="O311">
        <f>(I311*21)/100</f>
      </c>
      <c t="s">
        <v>33</v>
      </c>
    </row>
    <row r="312" spans="1:5" ht="12.75">
      <c r="A312" s="36" t="s">
        <v>65</v>
      </c>
      <c r="E312" s="37" t="s">
        <v>62</v>
      </c>
    </row>
    <row r="313" spans="1:5" ht="12.75">
      <c r="A313" s="38" t="s">
        <v>66</v>
      </c>
      <c r="E313" s="39" t="s">
        <v>946</v>
      </c>
    </row>
    <row r="314" spans="1:5" ht="38.25">
      <c r="A314" t="s">
        <v>67</v>
      </c>
      <c r="E314" s="37" t="s">
        <v>2312</v>
      </c>
    </row>
    <row r="315" spans="1:18" ht="12.75" customHeight="1">
      <c r="A315" s="6" t="s">
        <v>56</v>
      </c>
      <c s="6"/>
      <c s="41" t="s">
        <v>936</v>
      </c>
      <c s="6"/>
      <c s="29" t="s">
        <v>937</v>
      </c>
      <c s="6"/>
      <c s="6"/>
      <c s="6"/>
      <c s="42">
        <f>0+Q315</f>
      </c>
      <c r="O315">
        <f>0+R315</f>
      </c>
      <c r="Q315">
        <f>0+I316</f>
      </c>
      <c>
        <f>0+O316</f>
      </c>
    </row>
    <row r="316" spans="1:16" ht="12.75">
      <c r="A316" s="26" t="s">
        <v>59</v>
      </c>
      <c s="31" t="s">
        <v>543</v>
      </c>
      <c s="31" t="s">
        <v>4093</v>
      </c>
      <c s="26" t="s">
        <v>62</v>
      </c>
      <c s="32" t="s">
        <v>4094</v>
      </c>
      <c s="33" t="s">
        <v>81</v>
      </c>
      <c s="34">
        <v>3</v>
      </c>
      <c s="35">
        <v>0</v>
      </c>
      <c s="35">
        <f>ROUND(ROUND(H316,2)*ROUND(G316,3),2)</f>
      </c>
      <c r="O316">
        <f>(I316*21)/100</f>
      </c>
      <c t="s">
        <v>33</v>
      </c>
    </row>
    <row r="317" spans="1:5" ht="12.75">
      <c r="A317" s="36" t="s">
        <v>65</v>
      </c>
      <c r="E317" s="37" t="s">
        <v>62</v>
      </c>
    </row>
    <row r="318" spans="1:5" ht="12.75">
      <c r="A318" s="38" t="s">
        <v>66</v>
      </c>
      <c r="E318" s="39" t="s">
        <v>946</v>
      </c>
    </row>
    <row r="319" spans="1:5" ht="25.5">
      <c r="A319" t="s">
        <v>67</v>
      </c>
      <c r="E319" s="37" t="s">
        <v>943</v>
      </c>
    </row>
    <row r="320" spans="1:18" ht="12.75" customHeight="1">
      <c r="A320" s="6" t="s">
        <v>56</v>
      </c>
      <c s="6"/>
      <c s="41" t="s">
        <v>50</v>
      </c>
      <c s="6"/>
      <c s="29" t="s">
        <v>4036</v>
      </c>
      <c s="6"/>
      <c s="6"/>
      <c s="6"/>
      <c s="42">
        <f>0+Q320</f>
      </c>
      <c r="O320">
        <f>0+R320</f>
      </c>
      <c r="Q320">
        <f>0+I321+I325+I329</f>
      </c>
      <c>
        <f>0+O321+O325+O329</f>
      </c>
    </row>
    <row r="321" spans="1:16" ht="12.75">
      <c r="A321" s="26" t="s">
        <v>59</v>
      </c>
      <c s="31" t="s">
        <v>508</v>
      </c>
      <c s="31" t="s">
        <v>4266</v>
      </c>
      <c s="26" t="s">
        <v>62</v>
      </c>
      <c s="32" t="s">
        <v>4267</v>
      </c>
      <c s="33" t="s">
        <v>216</v>
      </c>
      <c s="34">
        <v>0.5</v>
      </c>
      <c s="35">
        <v>0</v>
      </c>
      <c s="35">
        <f>ROUND(ROUND(H321,2)*ROUND(G321,3),2)</f>
      </c>
      <c r="O321">
        <f>(I321*21)/100</f>
      </c>
      <c t="s">
        <v>33</v>
      </c>
    </row>
    <row r="322" spans="1:5" ht="12.75">
      <c r="A322" s="36" t="s">
        <v>65</v>
      </c>
      <c r="E322" s="37" t="s">
        <v>62</v>
      </c>
    </row>
    <row r="323" spans="1:5" ht="12.75">
      <c r="A323" s="38" t="s">
        <v>66</v>
      </c>
      <c r="E323" s="39" t="s">
        <v>4048</v>
      </c>
    </row>
    <row r="324" spans="1:5" ht="63.75">
      <c r="A324" t="s">
        <v>67</v>
      </c>
      <c r="E324" s="37" t="s">
        <v>4268</v>
      </c>
    </row>
    <row r="325" spans="1:16" ht="12.75">
      <c r="A325" s="26" t="s">
        <v>59</v>
      </c>
      <c s="31" t="s">
        <v>606</v>
      </c>
      <c s="31" t="s">
        <v>4269</v>
      </c>
      <c s="26" t="s">
        <v>62</v>
      </c>
      <c s="32" t="s">
        <v>4270</v>
      </c>
      <c s="33" t="s">
        <v>216</v>
      </c>
      <c s="34">
        <v>0.3</v>
      </c>
      <c s="35">
        <v>0</v>
      </c>
      <c s="35">
        <f>ROUND(ROUND(H325,2)*ROUND(G325,3),2)</f>
      </c>
      <c r="O325">
        <f>(I325*21)/100</f>
      </c>
      <c t="s">
        <v>33</v>
      </c>
    </row>
    <row r="326" spans="1:5" ht="12.75">
      <c r="A326" s="36" t="s">
        <v>65</v>
      </c>
      <c r="E326" s="37" t="s">
        <v>62</v>
      </c>
    </row>
    <row r="327" spans="1:5" ht="12.75">
      <c r="A327" s="38" t="s">
        <v>66</v>
      </c>
      <c r="E327" s="39" t="s">
        <v>4048</v>
      </c>
    </row>
    <row r="328" spans="1:5" ht="63.75">
      <c r="A328" t="s">
        <v>67</v>
      </c>
      <c r="E328" s="37" t="s">
        <v>4268</v>
      </c>
    </row>
    <row r="329" spans="1:16" ht="12.75">
      <c r="A329" s="26" t="s">
        <v>59</v>
      </c>
      <c s="31" t="s">
        <v>607</v>
      </c>
      <c s="31" t="s">
        <v>4271</v>
      </c>
      <c s="26" t="s">
        <v>62</v>
      </c>
      <c s="32" t="s">
        <v>4272</v>
      </c>
      <c s="33" t="s">
        <v>225</v>
      </c>
      <c s="34">
        <v>1.2</v>
      </c>
      <c s="35">
        <v>0</v>
      </c>
      <c s="35">
        <f>ROUND(ROUND(H329,2)*ROUND(G329,3),2)</f>
      </c>
      <c r="O329">
        <f>(I329*21)/100</f>
      </c>
      <c t="s">
        <v>33</v>
      </c>
    </row>
    <row r="330" spans="1:5" ht="12.75">
      <c r="A330" s="36" t="s">
        <v>65</v>
      </c>
      <c r="E330" s="37" t="s">
        <v>62</v>
      </c>
    </row>
    <row r="331" spans="1:5" ht="12.75">
      <c r="A331" s="38" t="s">
        <v>66</v>
      </c>
      <c r="E331" s="39" t="s">
        <v>4048</v>
      </c>
    </row>
    <row r="332" spans="1:5" ht="76.5">
      <c r="A332" t="s">
        <v>67</v>
      </c>
      <c r="E332" s="37" t="s">
        <v>4273</v>
      </c>
    </row>
    <row r="333" spans="1:18" ht="12.75" customHeight="1">
      <c r="A333" s="6" t="s">
        <v>56</v>
      </c>
      <c s="6"/>
      <c s="41" t="s">
        <v>967</v>
      </c>
      <c s="6"/>
      <c s="29" t="s">
        <v>1675</v>
      </c>
      <c s="6"/>
      <c s="6"/>
      <c s="6"/>
      <c s="42">
        <f>0+Q333</f>
      </c>
      <c r="O333">
        <f>0+R333</f>
      </c>
      <c r="Q333">
        <f>0+I334+I338+I342+I346+I350+I354+I358+I362</f>
      </c>
      <c>
        <f>0+O334+O338+O342+O346+O350+O354+O358+O362</f>
      </c>
    </row>
    <row r="334" spans="1:16" ht="38.25">
      <c r="A334" s="26" t="s">
        <v>59</v>
      </c>
      <c s="31" t="s">
        <v>47</v>
      </c>
      <c s="31" t="s">
        <v>4145</v>
      </c>
      <c s="26" t="s">
        <v>62</v>
      </c>
      <c s="32" t="s">
        <v>4146</v>
      </c>
      <c s="33" t="s">
        <v>971</v>
      </c>
      <c s="34">
        <v>1.6</v>
      </c>
      <c s="35">
        <v>0</v>
      </c>
      <c s="35">
        <f>ROUND(ROUND(H334,2)*ROUND(G334,3),2)</f>
      </c>
      <c r="O334">
        <f>(I334*21)/100</f>
      </c>
      <c t="s">
        <v>33</v>
      </c>
    </row>
    <row r="335" spans="1:5" ht="38.25">
      <c r="A335" s="36" t="s">
        <v>65</v>
      </c>
      <c r="E335" s="37" t="s">
        <v>4146</v>
      </c>
    </row>
    <row r="336" spans="1:5" ht="12.75">
      <c r="A336" s="38" t="s">
        <v>66</v>
      </c>
      <c r="E336" s="39" t="s">
        <v>946</v>
      </c>
    </row>
    <row r="337" spans="1:5" ht="102">
      <c r="A337" t="s">
        <v>67</v>
      </c>
      <c r="E337" s="37" t="s">
        <v>1362</v>
      </c>
    </row>
    <row r="338" spans="1:16" ht="38.25">
      <c r="A338" s="26" t="s">
        <v>59</v>
      </c>
      <c s="31" t="s">
        <v>201</v>
      </c>
      <c s="31" t="s">
        <v>3462</v>
      </c>
      <c s="26" t="s">
        <v>62</v>
      </c>
      <c s="32" t="s">
        <v>3463</v>
      </c>
      <c s="33" t="s">
        <v>971</v>
      </c>
      <c s="34">
        <v>0.005</v>
      </c>
      <c s="35">
        <v>0</v>
      </c>
      <c s="35">
        <f>ROUND(ROUND(H338,2)*ROUND(G338,3),2)</f>
      </c>
      <c r="O338">
        <f>(I338*21)/100</f>
      </c>
      <c t="s">
        <v>33</v>
      </c>
    </row>
    <row r="339" spans="1:5" ht="38.25">
      <c r="A339" s="36" t="s">
        <v>65</v>
      </c>
      <c r="E339" s="37" t="s">
        <v>3463</v>
      </c>
    </row>
    <row r="340" spans="1:5" ht="12.75">
      <c r="A340" s="38" t="s">
        <v>66</v>
      </c>
      <c r="E340" s="39" t="s">
        <v>946</v>
      </c>
    </row>
    <row r="341" spans="1:5" ht="102">
      <c r="A341" t="s">
        <v>67</v>
      </c>
      <c r="E341" s="37" t="s">
        <v>1362</v>
      </c>
    </row>
    <row r="342" spans="1:16" ht="38.25">
      <c r="A342" s="26" t="s">
        <v>59</v>
      </c>
      <c s="31" t="s">
        <v>226</v>
      </c>
      <c s="31" t="s">
        <v>4102</v>
      </c>
      <c s="26" t="s">
        <v>62</v>
      </c>
      <c s="32" t="s">
        <v>4103</v>
      </c>
      <c s="33" t="s">
        <v>971</v>
      </c>
      <c s="34">
        <v>21</v>
      </c>
      <c s="35">
        <v>0</v>
      </c>
      <c s="35">
        <f>ROUND(ROUND(H342,2)*ROUND(G342,3),2)</f>
      </c>
      <c r="O342">
        <f>(I342*21)/100</f>
      </c>
      <c t="s">
        <v>33</v>
      </c>
    </row>
    <row r="343" spans="1:5" ht="38.25">
      <c r="A343" s="36" t="s">
        <v>65</v>
      </c>
      <c r="E343" s="37" t="s">
        <v>4103</v>
      </c>
    </row>
    <row r="344" spans="1:5" ht="12.75">
      <c r="A344" s="38" t="s">
        <v>66</v>
      </c>
      <c r="E344" s="39" t="s">
        <v>946</v>
      </c>
    </row>
    <row r="345" spans="1:5" ht="102">
      <c r="A345" t="s">
        <v>67</v>
      </c>
      <c r="E345" s="37" t="s">
        <v>1362</v>
      </c>
    </row>
    <row r="346" spans="1:16" ht="38.25">
      <c r="A346" s="26" t="s">
        <v>59</v>
      </c>
      <c s="31" t="s">
        <v>50</v>
      </c>
      <c s="31" t="s">
        <v>969</v>
      </c>
      <c s="26" t="s">
        <v>62</v>
      </c>
      <c s="32" t="s">
        <v>970</v>
      </c>
      <c s="33" t="s">
        <v>971</v>
      </c>
      <c s="34">
        <v>0.2</v>
      </c>
      <c s="35">
        <v>0</v>
      </c>
      <c s="35">
        <f>ROUND(ROUND(H346,2)*ROUND(G346,3),2)</f>
      </c>
      <c r="O346">
        <f>(I346*21)/100</f>
      </c>
      <c t="s">
        <v>33</v>
      </c>
    </row>
    <row r="347" spans="1:5" ht="38.25">
      <c r="A347" s="36" t="s">
        <v>65</v>
      </c>
      <c r="E347" s="37" t="s">
        <v>970</v>
      </c>
    </row>
    <row r="348" spans="1:5" ht="12.75">
      <c r="A348" s="38" t="s">
        <v>66</v>
      </c>
      <c r="E348" s="39" t="s">
        <v>946</v>
      </c>
    </row>
    <row r="349" spans="1:5" ht="102">
      <c r="A349" t="s">
        <v>67</v>
      </c>
      <c r="E349" s="37" t="s">
        <v>1362</v>
      </c>
    </row>
    <row r="350" spans="1:16" ht="38.25">
      <c r="A350" s="26" t="s">
        <v>59</v>
      </c>
      <c s="31" t="s">
        <v>52</v>
      </c>
      <c s="31" t="s">
        <v>4274</v>
      </c>
      <c s="26" t="s">
        <v>62</v>
      </c>
      <c s="32" t="s">
        <v>4275</v>
      </c>
      <c s="33" t="s">
        <v>971</v>
      </c>
      <c s="34">
        <v>2</v>
      </c>
      <c s="35">
        <v>0</v>
      </c>
      <c s="35">
        <f>ROUND(ROUND(H350,2)*ROUND(G350,3),2)</f>
      </c>
      <c r="O350">
        <f>(I350*21)/100</f>
      </c>
      <c t="s">
        <v>33</v>
      </c>
    </row>
    <row r="351" spans="1:5" ht="38.25">
      <c r="A351" s="36" t="s">
        <v>65</v>
      </c>
      <c r="E351" s="37" t="s">
        <v>4275</v>
      </c>
    </row>
    <row r="352" spans="1:5" ht="12.75">
      <c r="A352" s="38" t="s">
        <v>66</v>
      </c>
      <c r="E352" s="39" t="s">
        <v>946</v>
      </c>
    </row>
    <row r="353" spans="1:5" ht="102">
      <c r="A353" t="s">
        <v>67</v>
      </c>
      <c r="E353" s="37" t="s">
        <v>1362</v>
      </c>
    </row>
    <row r="354" spans="1:16" ht="25.5">
      <c r="A354" s="26" t="s">
        <v>59</v>
      </c>
      <c s="31" t="s">
        <v>231</v>
      </c>
      <c s="31" t="s">
        <v>2894</v>
      </c>
      <c s="26" t="s">
        <v>62</v>
      </c>
      <c s="32" t="s">
        <v>2895</v>
      </c>
      <c s="33" t="s">
        <v>971</v>
      </c>
      <c s="34">
        <v>1.2</v>
      </c>
      <c s="35">
        <v>0</v>
      </c>
      <c s="35">
        <f>ROUND(ROUND(H354,2)*ROUND(G354,3),2)</f>
      </c>
      <c r="O354">
        <f>(I354*21)/100</f>
      </c>
      <c t="s">
        <v>33</v>
      </c>
    </row>
    <row r="355" spans="1:5" ht="25.5">
      <c r="A355" s="36" t="s">
        <v>65</v>
      </c>
      <c r="E355" s="37" t="s">
        <v>2895</v>
      </c>
    </row>
    <row r="356" spans="1:5" ht="12.75">
      <c r="A356" s="38" t="s">
        <v>66</v>
      </c>
      <c r="E356" s="39" t="s">
        <v>946</v>
      </c>
    </row>
    <row r="357" spans="1:5" ht="102">
      <c r="A357" t="s">
        <v>67</v>
      </c>
      <c r="E357" s="37" t="s">
        <v>1362</v>
      </c>
    </row>
    <row r="358" spans="1:16" ht="25.5">
      <c r="A358" s="26" t="s">
        <v>59</v>
      </c>
      <c s="31" t="s">
        <v>234</v>
      </c>
      <c s="31" t="s">
        <v>4276</v>
      </c>
      <c s="26" t="s">
        <v>62</v>
      </c>
      <c s="32" t="s">
        <v>4277</v>
      </c>
      <c s="33" t="s">
        <v>971</v>
      </c>
      <c s="34">
        <v>0.016</v>
      </c>
      <c s="35">
        <v>0</v>
      </c>
      <c s="35">
        <f>ROUND(ROUND(H358,2)*ROUND(G358,3),2)</f>
      </c>
      <c r="O358">
        <f>(I358*21)/100</f>
      </c>
      <c t="s">
        <v>33</v>
      </c>
    </row>
    <row r="359" spans="1:5" ht="25.5">
      <c r="A359" s="36" t="s">
        <v>65</v>
      </c>
      <c r="E359" s="37" t="s">
        <v>4277</v>
      </c>
    </row>
    <row r="360" spans="1:5" ht="12.75">
      <c r="A360" s="38" t="s">
        <v>66</v>
      </c>
      <c r="E360" s="39" t="s">
        <v>946</v>
      </c>
    </row>
    <row r="361" spans="1:5" ht="102">
      <c r="A361" t="s">
        <v>67</v>
      </c>
      <c r="E361" s="37" t="s">
        <v>1362</v>
      </c>
    </row>
    <row r="362" spans="1:16" ht="25.5">
      <c r="A362" s="26" t="s">
        <v>59</v>
      </c>
      <c s="31" t="s">
        <v>237</v>
      </c>
      <c s="31" t="s">
        <v>973</v>
      </c>
      <c s="26" t="s">
        <v>62</v>
      </c>
      <c s="32" t="s">
        <v>974</v>
      </c>
      <c s="33" t="s">
        <v>971</v>
      </c>
      <c s="34">
        <v>0.06</v>
      </c>
      <c s="35">
        <v>0</v>
      </c>
      <c s="35">
        <f>ROUND(ROUND(H362,2)*ROUND(G362,3),2)</f>
      </c>
      <c r="O362">
        <f>(I362*21)/100</f>
      </c>
      <c t="s">
        <v>33</v>
      </c>
    </row>
    <row r="363" spans="1:5" ht="12.75">
      <c r="A363" s="36" t="s">
        <v>65</v>
      </c>
      <c r="E363" s="37" t="s">
        <v>62</v>
      </c>
    </row>
    <row r="364" spans="1:5" ht="12.75">
      <c r="A364" s="38" t="s">
        <v>66</v>
      </c>
      <c r="E364" s="39" t="s">
        <v>946</v>
      </c>
    </row>
    <row r="365" spans="1:5" ht="102">
      <c r="A365" t="s">
        <v>67</v>
      </c>
      <c r="E365" s="37" t="s">
        <v>1362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2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0+O11+O16+O21+O38+O43+O48+O77+O130+O191+O220+O229</f>
      </c>
      <c t="s">
        <v>32</v>
      </c>
    </row>
    <row r="3" spans="1:16" ht="15" customHeight="1">
      <c r="A3" t="s">
        <v>12</v>
      </c>
      <c s="12" t="s">
        <v>14</v>
      </c>
      <c s="13" t="s">
        <v>15</v>
      </c>
      <c s="1"/>
      <c s="14" t="s">
        <v>16</v>
      </c>
      <c s="1"/>
      <c s="9"/>
      <c s="8" t="s">
        <v>4278</v>
      </c>
      <c s="43">
        <f>0+I11+I16+I21+I38+I43+I48+I77+I130+I191+I220+I229</f>
      </c>
      <c r="O3" t="s">
        <v>29</v>
      </c>
      <c t="s">
        <v>33</v>
      </c>
    </row>
    <row r="4" spans="1:16" ht="15" customHeight="1">
      <c r="A4" t="s">
        <v>17</v>
      </c>
      <c s="12" t="s">
        <v>18</v>
      </c>
      <c s="13" t="s">
        <v>1315</v>
      </c>
      <c s="1"/>
      <c s="14" t="s">
        <v>1316</v>
      </c>
      <c s="1"/>
      <c s="1"/>
      <c s="11"/>
      <c s="11"/>
      <c r="O4" t="s">
        <v>30</v>
      </c>
      <c t="s">
        <v>33</v>
      </c>
    </row>
    <row r="5" spans="1:16" ht="12.75" customHeight="1">
      <c r="A5" t="s">
        <v>21</v>
      </c>
      <c s="12" t="s">
        <v>18</v>
      </c>
      <c s="13" t="s">
        <v>3320</v>
      </c>
      <c s="1"/>
      <c s="14" t="s">
        <v>3321</v>
      </c>
      <c s="1"/>
      <c s="1"/>
      <c s="1"/>
      <c s="1"/>
      <c r="O5" t="s">
        <v>31</v>
      </c>
      <c t="s">
        <v>33</v>
      </c>
    </row>
    <row r="6" spans="1:9" ht="12.75" customHeight="1">
      <c r="A6" t="s">
        <v>24</v>
      </c>
      <c s="12" t="s">
        <v>18</v>
      </c>
      <c s="13" t="s">
        <v>4200</v>
      </c>
      <c s="1"/>
      <c s="14" t="s">
        <v>4201</v>
      </c>
      <c s="1"/>
      <c s="1"/>
      <c s="1"/>
      <c s="1"/>
    </row>
    <row r="7" spans="1:9" ht="12.75" customHeight="1">
      <c r="A7" t="s">
        <v>27</v>
      </c>
      <c s="16" t="s">
        <v>28</v>
      </c>
      <c s="17" t="s">
        <v>4278</v>
      </c>
      <c s="6"/>
      <c s="18" t="s">
        <v>4279</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3472</v>
      </c>
      <c s="27"/>
      <c s="29" t="s">
        <v>3473</v>
      </c>
      <c s="27"/>
      <c s="27"/>
      <c s="27"/>
      <c s="30">
        <f>0+Q11</f>
      </c>
      <c r="O11">
        <f>0+R11</f>
      </c>
      <c r="Q11">
        <f>0+I12</f>
      </c>
      <c>
        <f>0+O12</f>
      </c>
    </row>
    <row r="12" spans="1:16" ht="12.75">
      <c r="A12" s="26" t="s">
        <v>59</v>
      </c>
      <c s="31" t="s">
        <v>39</v>
      </c>
      <c s="31" t="s">
        <v>493</v>
      </c>
      <c s="26" t="s">
        <v>62</v>
      </c>
      <c s="32" t="s">
        <v>494</v>
      </c>
      <c s="33" t="s">
        <v>216</v>
      </c>
      <c s="34">
        <v>0.5</v>
      </c>
      <c s="35">
        <v>0</v>
      </c>
      <c s="35">
        <f>ROUND(ROUND(H12,2)*ROUND(G12,3),2)</f>
      </c>
      <c r="O12">
        <f>(I12*21)/100</f>
      </c>
      <c t="s">
        <v>33</v>
      </c>
    </row>
    <row r="13" spans="1:5" ht="12.75">
      <c r="A13" s="36" t="s">
        <v>65</v>
      </c>
      <c r="E13" s="37" t="s">
        <v>62</v>
      </c>
    </row>
    <row r="14" spans="1:5" ht="12.75">
      <c r="A14" s="38" t="s">
        <v>66</v>
      </c>
      <c r="E14" s="39" t="s">
        <v>4048</v>
      </c>
    </row>
    <row r="15" spans="1:5" ht="229.5">
      <c r="A15" t="s">
        <v>67</v>
      </c>
      <c r="E15" s="37" t="s">
        <v>4111</v>
      </c>
    </row>
    <row r="16" spans="1:18" ht="12.75" customHeight="1">
      <c r="A16" s="6" t="s">
        <v>56</v>
      </c>
      <c s="6"/>
      <c s="41" t="s">
        <v>3483</v>
      </c>
      <c s="6"/>
      <c s="29" t="s">
        <v>3484</v>
      </c>
      <c s="6"/>
      <c s="6"/>
      <c s="6"/>
      <c s="42">
        <f>0+Q16</f>
      </c>
      <c r="O16">
        <f>0+R16</f>
      </c>
      <c r="Q16">
        <f>0+I17</f>
      </c>
      <c>
        <f>0+O17</f>
      </c>
    </row>
    <row r="17" spans="1:16" ht="12.75">
      <c r="A17" s="26" t="s">
        <v>59</v>
      </c>
      <c s="31" t="s">
        <v>45</v>
      </c>
      <c s="31" t="s">
        <v>219</v>
      </c>
      <c s="26" t="s">
        <v>62</v>
      </c>
      <c s="32" t="s">
        <v>220</v>
      </c>
      <c s="33" t="s">
        <v>216</v>
      </c>
      <c s="34">
        <v>2</v>
      </c>
      <c s="35">
        <v>0</v>
      </c>
      <c s="35">
        <f>ROUND(ROUND(H17,2)*ROUND(G17,3),2)</f>
      </c>
      <c r="O17">
        <f>(I17*21)/100</f>
      </c>
      <c t="s">
        <v>33</v>
      </c>
    </row>
    <row r="18" spans="1:5" ht="12.75">
      <c r="A18" s="36" t="s">
        <v>65</v>
      </c>
      <c r="E18" s="37" t="s">
        <v>62</v>
      </c>
    </row>
    <row r="19" spans="1:5" ht="12.75">
      <c r="A19" s="38" t="s">
        <v>66</v>
      </c>
      <c r="E19" s="39" t="s">
        <v>4048</v>
      </c>
    </row>
    <row r="20" spans="1:5" ht="153">
      <c r="A20" t="s">
        <v>67</v>
      </c>
      <c r="E20" s="37" t="s">
        <v>3485</v>
      </c>
    </row>
    <row r="21" spans="1:18" ht="12.75" customHeight="1">
      <c r="A21" s="6" t="s">
        <v>56</v>
      </c>
      <c s="6"/>
      <c s="41" t="s">
        <v>4056</v>
      </c>
      <c s="6"/>
      <c s="29" t="s">
        <v>4057</v>
      </c>
      <c s="6"/>
      <c s="6"/>
      <c s="6"/>
      <c s="42">
        <f>0+Q21</f>
      </c>
      <c r="O21">
        <f>0+R21</f>
      </c>
      <c r="Q21">
        <f>0+I22+I26+I30+I34</f>
      </c>
      <c>
        <f>0+O22+O26+O30+O34</f>
      </c>
    </row>
    <row r="22" spans="1:16" ht="12.75">
      <c r="A22" s="26" t="s">
        <v>59</v>
      </c>
      <c s="31" t="s">
        <v>47</v>
      </c>
      <c s="31" t="s">
        <v>4058</v>
      </c>
      <c s="26" t="s">
        <v>62</v>
      </c>
      <c s="32" t="s">
        <v>4059</v>
      </c>
      <c s="33" t="s">
        <v>216</v>
      </c>
      <c s="34">
        <v>1</v>
      </c>
      <c s="35">
        <v>0</v>
      </c>
      <c s="35">
        <f>ROUND(ROUND(H22,2)*ROUND(G22,3),2)</f>
      </c>
      <c r="O22">
        <f>(I22*21)/100</f>
      </c>
      <c t="s">
        <v>33</v>
      </c>
    </row>
    <row r="23" spans="1:5" ht="12.75">
      <c r="A23" s="36" t="s">
        <v>65</v>
      </c>
      <c r="E23" s="37" t="s">
        <v>62</v>
      </c>
    </row>
    <row r="24" spans="1:5" ht="12.75">
      <c r="A24" s="38" t="s">
        <v>66</v>
      </c>
      <c r="E24" s="39" t="s">
        <v>4048</v>
      </c>
    </row>
    <row r="25" spans="1:5" ht="25.5">
      <c r="A25" t="s">
        <v>67</v>
      </c>
      <c r="E25" s="37" t="s">
        <v>4060</v>
      </c>
    </row>
    <row r="26" spans="1:16" ht="12.75">
      <c r="A26" s="26" t="s">
        <v>59</v>
      </c>
      <c s="31" t="s">
        <v>201</v>
      </c>
      <c s="31" t="s">
        <v>4061</v>
      </c>
      <c s="26" t="s">
        <v>62</v>
      </c>
      <c s="32" t="s">
        <v>4062</v>
      </c>
      <c s="33" t="s">
        <v>216</v>
      </c>
      <c s="34">
        <v>1</v>
      </c>
      <c s="35">
        <v>0</v>
      </c>
      <c s="35">
        <f>ROUND(ROUND(H26,2)*ROUND(G26,3),2)</f>
      </c>
      <c r="O26">
        <f>(I26*21)/100</f>
      </c>
      <c t="s">
        <v>33</v>
      </c>
    </row>
    <row r="27" spans="1:5" ht="12.75">
      <c r="A27" s="36" t="s">
        <v>65</v>
      </c>
      <c r="E27" s="37" t="s">
        <v>62</v>
      </c>
    </row>
    <row r="28" spans="1:5" ht="12.75">
      <c r="A28" s="38" t="s">
        <v>66</v>
      </c>
      <c r="E28" s="39" t="s">
        <v>4048</v>
      </c>
    </row>
    <row r="29" spans="1:5" ht="25.5">
      <c r="A29" t="s">
        <v>67</v>
      </c>
      <c r="E29" s="37" t="s">
        <v>4063</v>
      </c>
    </row>
    <row r="30" spans="1:16" ht="12.75">
      <c r="A30" s="26" t="s">
        <v>59</v>
      </c>
      <c s="31" t="s">
        <v>226</v>
      </c>
      <c s="31" t="s">
        <v>1709</v>
      </c>
      <c s="26" t="s">
        <v>62</v>
      </c>
      <c s="32" t="s">
        <v>1710</v>
      </c>
      <c s="33" t="s">
        <v>225</v>
      </c>
      <c s="34">
        <v>10</v>
      </c>
      <c s="35">
        <v>0</v>
      </c>
      <c s="35">
        <f>ROUND(ROUND(H30,2)*ROUND(G30,3),2)</f>
      </c>
      <c r="O30">
        <f>(I30*21)/100</f>
      </c>
      <c t="s">
        <v>33</v>
      </c>
    </row>
    <row r="31" spans="1:5" ht="12.75">
      <c r="A31" s="36" t="s">
        <v>65</v>
      </c>
      <c r="E31" s="37" t="s">
        <v>62</v>
      </c>
    </row>
    <row r="32" spans="1:5" ht="12.75">
      <c r="A32" s="38" t="s">
        <v>66</v>
      </c>
      <c r="E32" s="39" t="s">
        <v>4048</v>
      </c>
    </row>
    <row r="33" spans="1:5" ht="25.5">
      <c r="A33" t="s">
        <v>67</v>
      </c>
      <c r="E33" s="37" t="s">
        <v>1711</v>
      </c>
    </row>
    <row r="34" spans="1:16" ht="12.75">
      <c r="A34" s="26" t="s">
        <v>59</v>
      </c>
      <c s="31" t="s">
        <v>50</v>
      </c>
      <c s="31" t="s">
        <v>1715</v>
      </c>
      <c s="26" t="s">
        <v>62</v>
      </c>
      <c s="32" t="s">
        <v>1716</v>
      </c>
      <c s="33" t="s">
        <v>216</v>
      </c>
      <c s="34">
        <v>10</v>
      </c>
      <c s="35">
        <v>0</v>
      </c>
      <c s="35">
        <f>ROUND(ROUND(H34,2)*ROUND(G34,3),2)</f>
      </c>
      <c r="O34">
        <f>(I34*21)/100</f>
      </c>
      <c t="s">
        <v>33</v>
      </c>
    </row>
    <row r="35" spans="1:5" ht="12.75">
      <c r="A35" s="36" t="s">
        <v>65</v>
      </c>
      <c r="E35" s="37" t="s">
        <v>62</v>
      </c>
    </row>
    <row r="36" spans="1:5" ht="12.75">
      <c r="A36" s="38" t="s">
        <v>66</v>
      </c>
      <c r="E36" s="39" t="s">
        <v>946</v>
      </c>
    </row>
    <row r="37" spans="1:5" ht="38.25">
      <c r="A37" t="s">
        <v>67</v>
      </c>
      <c r="E37" s="37" t="s">
        <v>1718</v>
      </c>
    </row>
    <row r="38" spans="1:18" ht="12.75" customHeight="1">
      <c r="A38" s="6" t="s">
        <v>56</v>
      </c>
      <c s="6"/>
      <c s="41" t="s">
        <v>3486</v>
      </c>
      <c s="6"/>
      <c s="29" t="s">
        <v>3487</v>
      </c>
      <c s="6"/>
      <c s="6"/>
      <c s="6"/>
      <c s="42">
        <f>0+Q38</f>
      </c>
      <c r="O38">
        <f>0+R38</f>
      </c>
      <c r="Q38">
        <f>0+I39</f>
      </c>
      <c>
        <f>0+O39</f>
      </c>
    </row>
    <row r="39" spans="1:16" ht="12.75">
      <c r="A39" s="26" t="s">
        <v>59</v>
      </c>
      <c s="31" t="s">
        <v>52</v>
      </c>
      <c s="31" t="s">
        <v>3488</v>
      </c>
      <c s="26" t="s">
        <v>62</v>
      </c>
      <c s="32" t="s">
        <v>3489</v>
      </c>
      <c s="33" t="s">
        <v>216</v>
      </c>
      <c s="34">
        <v>2.5</v>
      </c>
      <c s="35">
        <v>0</v>
      </c>
      <c s="35">
        <f>ROUND(ROUND(H39,2)*ROUND(G39,3),2)</f>
      </c>
      <c r="O39">
        <f>(I39*21)/100</f>
      </c>
      <c t="s">
        <v>33</v>
      </c>
    </row>
    <row r="40" spans="1:5" ht="12.75">
      <c r="A40" s="36" t="s">
        <v>65</v>
      </c>
      <c r="E40" s="37" t="s">
        <v>62</v>
      </c>
    </row>
    <row r="41" spans="1:5" ht="12.75">
      <c r="A41" s="38" t="s">
        <v>66</v>
      </c>
      <c r="E41" s="39" t="s">
        <v>4048</v>
      </c>
    </row>
    <row r="42" spans="1:5" ht="267.75">
      <c r="A42" t="s">
        <v>67</v>
      </c>
      <c r="E42" s="37" t="s">
        <v>3490</v>
      </c>
    </row>
    <row r="43" spans="1:18" ht="12.75" customHeight="1">
      <c r="A43" s="6" t="s">
        <v>56</v>
      </c>
      <c s="6"/>
      <c s="41" t="s">
        <v>103</v>
      </c>
      <c s="6"/>
      <c s="29" t="s">
        <v>3497</v>
      </c>
      <c s="6"/>
      <c s="6"/>
      <c s="6"/>
      <c s="42">
        <f>0+Q43</f>
      </c>
      <c r="O43">
        <f>0+R43</f>
      </c>
      <c r="Q43">
        <f>0+I44</f>
      </c>
      <c>
        <f>0+O44</f>
      </c>
    </row>
    <row r="44" spans="1:16" ht="12.75">
      <c r="A44" s="26" t="s">
        <v>59</v>
      </c>
      <c s="31" t="s">
        <v>231</v>
      </c>
      <c s="31" t="s">
        <v>3498</v>
      </c>
      <c s="26" t="s">
        <v>62</v>
      </c>
      <c s="32" t="s">
        <v>3499</v>
      </c>
      <c s="33" t="s">
        <v>213</v>
      </c>
      <c s="34">
        <v>1</v>
      </c>
      <c s="35">
        <v>0</v>
      </c>
      <c s="35">
        <f>ROUND(ROUND(H44,2)*ROUND(G44,3),2)</f>
      </c>
      <c r="O44">
        <f>(I44*21)/100</f>
      </c>
      <c t="s">
        <v>33</v>
      </c>
    </row>
    <row r="45" spans="1:5" ht="12.75">
      <c r="A45" s="36" t="s">
        <v>65</v>
      </c>
      <c r="E45" s="37" t="s">
        <v>62</v>
      </c>
    </row>
    <row r="46" spans="1:5" ht="12.75">
      <c r="A46" s="38" t="s">
        <v>66</v>
      </c>
      <c r="E46" s="39" t="s">
        <v>946</v>
      </c>
    </row>
    <row r="47" spans="1:5" ht="12.75">
      <c r="A47" t="s">
        <v>67</v>
      </c>
      <c r="E47" s="37" t="s">
        <v>3500</v>
      </c>
    </row>
    <row r="48" spans="1:18" ht="12.75" customHeight="1">
      <c r="A48" s="6" t="s">
        <v>56</v>
      </c>
      <c s="6"/>
      <c s="41" t="s">
        <v>662</v>
      </c>
      <c s="6"/>
      <c s="29" t="s">
        <v>2228</v>
      </c>
      <c s="6"/>
      <c s="6"/>
      <c s="6"/>
      <c s="42">
        <f>0+Q48</f>
      </c>
      <c r="O48">
        <f>0+R48</f>
      </c>
      <c r="Q48">
        <f>0+I49+I53+I57+I61+I65+I69+I73</f>
      </c>
      <c>
        <f>0+O49+O53+O57+O61+O65+O69+O73</f>
      </c>
    </row>
    <row r="49" spans="1:16" ht="12.75">
      <c r="A49" s="26" t="s">
        <v>59</v>
      </c>
      <c s="31" t="s">
        <v>234</v>
      </c>
      <c s="31" t="s">
        <v>4169</v>
      </c>
      <c s="26" t="s">
        <v>62</v>
      </c>
      <c s="32" t="s">
        <v>4170</v>
      </c>
      <c s="33" t="s">
        <v>71</v>
      </c>
      <c s="34">
        <v>300</v>
      </c>
      <c s="35">
        <v>0</v>
      </c>
      <c s="35">
        <f>ROUND(ROUND(H49,2)*ROUND(G49,3),2)</f>
      </c>
      <c r="O49">
        <f>(I49*21)/100</f>
      </c>
      <c t="s">
        <v>33</v>
      </c>
    </row>
    <row r="50" spans="1:5" ht="12.75">
      <c r="A50" s="36" t="s">
        <v>65</v>
      </c>
      <c r="E50" s="37" t="s">
        <v>62</v>
      </c>
    </row>
    <row r="51" spans="1:5" ht="12.75">
      <c r="A51" s="38" t="s">
        <v>66</v>
      </c>
      <c r="E51" s="39" t="s">
        <v>4281</v>
      </c>
    </row>
    <row r="52" spans="1:5" ht="38.25">
      <c r="A52" t="s">
        <v>67</v>
      </c>
      <c r="E52" s="37" t="s">
        <v>2699</v>
      </c>
    </row>
    <row r="53" spans="1:16" ht="12.75">
      <c r="A53" s="26" t="s">
        <v>59</v>
      </c>
      <c s="31" t="s">
        <v>237</v>
      </c>
      <c s="31" t="s">
        <v>4171</v>
      </c>
      <c s="26" t="s">
        <v>62</v>
      </c>
      <c s="32" t="s">
        <v>4172</v>
      </c>
      <c s="33" t="s">
        <v>71</v>
      </c>
      <c s="34">
        <v>8</v>
      </c>
      <c s="35">
        <v>0</v>
      </c>
      <c s="35">
        <f>ROUND(ROUND(H53,2)*ROUND(G53,3),2)</f>
      </c>
      <c r="O53">
        <f>(I53*21)/100</f>
      </c>
      <c t="s">
        <v>33</v>
      </c>
    </row>
    <row r="54" spans="1:5" ht="12.75">
      <c r="A54" s="36" t="s">
        <v>65</v>
      </c>
      <c r="E54" s="37" t="s">
        <v>62</v>
      </c>
    </row>
    <row r="55" spans="1:5" ht="12.75">
      <c r="A55" s="38" t="s">
        <v>66</v>
      </c>
      <c r="E55" s="39" t="s">
        <v>4281</v>
      </c>
    </row>
    <row r="56" spans="1:5" ht="51">
      <c r="A56" t="s">
        <v>67</v>
      </c>
      <c r="E56" s="37" t="s">
        <v>3528</v>
      </c>
    </row>
    <row r="57" spans="1:16" ht="12.75">
      <c r="A57" s="26" t="s">
        <v>59</v>
      </c>
      <c s="31" t="s">
        <v>240</v>
      </c>
      <c s="31" t="s">
        <v>2267</v>
      </c>
      <c s="26" t="s">
        <v>62</v>
      </c>
      <c s="32" t="s">
        <v>2268</v>
      </c>
      <c s="33" t="s">
        <v>81</v>
      </c>
      <c s="34">
        <v>1</v>
      </c>
      <c s="35">
        <v>0</v>
      </c>
      <c s="35">
        <f>ROUND(ROUND(H57,2)*ROUND(G57,3),2)</f>
      </c>
      <c r="O57">
        <f>(I57*21)/100</f>
      </c>
      <c t="s">
        <v>33</v>
      </c>
    </row>
    <row r="58" spans="1:5" ht="12.75">
      <c r="A58" s="36" t="s">
        <v>65</v>
      </c>
      <c r="E58" s="37" t="s">
        <v>62</v>
      </c>
    </row>
    <row r="59" spans="1:5" ht="12.75">
      <c r="A59" s="38" t="s">
        <v>66</v>
      </c>
      <c r="E59" s="39" t="s">
        <v>4281</v>
      </c>
    </row>
    <row r="60" spans="1:5" ht="38.25">
      <c r="A60" t="s">
        <v>67</v>
      </c>
      <c r="E60" s="37" t="s">
        <v>2269</v>
      </c>
    </row>
    <row r="61" spans="1:16" ht="12.75">
      <c r="A61" s="26" t="s">
        <v>59</v>
      </c>
      <c s="31" t="s">
        <v>243</v>
      </c>
      <c s="31" t="s">
        <v>667</v>
      </c>
      <c s="26" t="s">
        <v>62</v>
      </c>
      <c s="32" t="s">
        <v>668</v>
      </c>
      <c s="33" t="s">
        <v>81</v>
      </c>
      <c s="34">
        <v>1</v>
      </c>
      <c s="35">
        <v>0</v>
      </c>
      <c s="35">
        <f>ROUND(ROUND(H61,2)*ROUND(G61,3),2)</f>
      </c>
      <c r="O61">
        <f>(I61*21)/100</f>
      </c>
      <c t="s">
        <v>33</v>
      </c>
    </row>
    <row r="62" spans="1:5" ht="12.75">
      <c r="A62" s="36" t="s">
        <v>65</v>
      </c>
      <c r="E62" s="37" t="s">
        <v>62</v>
      </c>
    </row>
    <row r="63" spans="1:5" ht="12.75">
      <c r="A63" s="38" t="s">
        <v>66</v>
      </c>
      <c r="E63" s="39" t="s">
        <v>4281</v>
      </c>
    </row>
    <row r="64" spans="1:5" ht="25.5">
      <c r="A64" t="s">
        <v>67</v>
      </c>
      <c r="E64" s="37" t="s">
        <v>1015</v>
      </c>
    </row>
    <row r="65" spans="1:16" ht="12.75">
      <c r="A65" s="26" t="s">
        <v>59</v>
      </c>
      <c s="31" t="s">
        <v>246</v>
      </c>
      <c s="31" t="s">
        <v>2271</v>
      </c>
      <c s="26" t="s">
        <v>62</v>
      </c>
      <c s="32" t="s">
        <v>2272</v>
      </c>
      <c s="33" t="s">
        <v>81</v>
      </c>
      <c s="34">
        <v>1</v>
      </c>
      <c s="35">
        <v>0</v>
      </c>
      <c s="35">
        <f>ROUND(ROUND(H65,2)*ROUND(G65,3),2)</f>
      </c>
      <c r="O65">
        <f>(I65*21)/100</f>
      </c>
      <c t="s">
        <v>33</v>
      </c>
    </row>
    <row r="66" spans="1:5" ht="12.75">
      <c r="A66" s="36" t="s">
        <v>65</v>
      </c>
      <c r="E66" s="37" t="s">
        <v>62</v>
      </c>
    </row>
    <row r="67" spans="1:5" ht="12.75">
      <c r="A67" s="38" t="s">
        <v>66</v>
      </c>
      <c r="E67" s="39" t="s">
        <v>4281</v>
      </c>
    </row>
    <row r="68" spans="1:5" ht="38.25">
      <c r="A68" t="s">
        <v>67</v>
      </c>
      <c r="E68" s="37" t="s">
        <v>2274</v>
      </c>
    </row>
    <row r="69" spans="1:16" ht="12.75">
      <c r="A69" s="26" t="s">
        <v>59</v>
      </c>
      <c s="31" t="s">
        <v>60</v>
      </c>
      <c s="31" t="s">
        <v>4184</v>
      </c>
      <c s="26" t="s">
        <v>62</v>
      </c>
      <c s="32" t="s">
        <v>3620</v>
      </c>
      <c s="33" t="s">
        <v>81</v>
      </c>
      <c s="34">
        <v>1</v>
      </c>
      <c s="35">
        <v>0</v>
      </c>
      <c s="35">
        <f>ROUND(ROUND(H69,2)*ROUND(G69,3),2)</f>
      </c>
      <c r="O69">
        <f>(I69*21)/100</f>
      </c>
      <c t="s">
        <v>33</v>
      </c>
    </row>
    <row r="70" spans="1:5" ht="12.75">
      <c r="A70" s="36" t="s">
        <v>65</v>
      </c>
      <c r="E70" s="37" t="s">
        <v>62</v>
      </c>
    </row>
    <row r="71" spans="1:5" ht="12.75">
      <c r="A71" s="38" t="s">
        <v>66</v>
      </c>
      <c r="E71" s="39" t="s">
        <v>4281</v>
      </c>
    </row>
    <row r="72" spans="1:5" ht="51">
      <c r="A72" t="s">
        <v>67</v>
      </c>
      <c r="E72" s="37" t="s">
        <v>3621</v>
      </c>
    </row>
    <row r="73" spans="1:16" ht="25.5">
      <c r="A73" s="26" t="s">
        <v>59</v>
      </c>
      <c s="31" t="s">
        <v>68</v>
      </c>
      <c s="31" t="s">
        <v>2343</v>
      </c>
      <c s="26" t="s">
        <v>62</v>
      </c>
      <c s="32" t="s">
        <v>2344</v>
      </c>
      <c s="33" t="s">
        <v>81</v>
      </c>
      <c s="34">
        <v>1</v>
      </c>
      <c s="35">
        <v>0</v>
      </c>
      <c s="35">
        <f>ROUND(ROUND(H73,2)*ROUND(G73,3),2)</f>
      </c>
      <c r="O73">
        <f>(I73*21)/100</f>
      </c>
      <c t="s">
        <v>33</v>
      </c>
    </row>
    <row r="74" spans="1:5" ht="12.75">
      <c r="A74" s="36" t="s">
        <v>65</v>
      </c>
      <c r="E74" s="37" t="s">
        <v>62</v>
      </c>
    </row>
    <row r="75" spans="1:5" ht="12.75">
      <c r="A75" s="38" t="s">
        <v>66</v>
      </c>
      <c r="E75" s="39" t="s">
        <v>4281</v>
      </c>
    </row>
    <row r="76" spans="1:5" ht="25.5">
      <c r="A76" t="s">
        <v>67</v>
      </c>
      <c r="E76" s="37" t="s">
        <v>2333</v>
      </c>
    </row>
    <row r="77" spans="1:18" ht="12.75" customHeight="1">
      <c r="A77" s="6" t="s">
        <v>56</v>
      </c>
      <c s="6"/>
      <c s="41" t="s">
        <v>839</v>
      </c>
      <c s="6"/>
      <c s="29" t="s">
        <v>840</v>
      </c>
      <c s="6"/>
      <c s="6"/>
      <c s="6"/>
      <c s="42">
        <f>0+Q77</f>
      </c>
      <c r="O77">
        <f>0+R77</f>
      </c>
      <c r="Q77">
        <f>0+I78+I82+I86+I90+I94+I98+I102+I106+I110+I114+I118+I122+I126</f>
      </c>
      <c>
        <f>0+O78+O82+O86+O90+O94+O98+O102+O106+O110+O114+O118+O122+O126</f>
      </c>
    </row>
    <row r="78" spans="1:16" ht="12.75">
      <c r="A78" s="26" t="s">
        <v>59</v>
      </c>
      <c s="31" t="s">
        <v>72</v>
      </c>
      <c s="31" t="s">
        <v>4282</v>
      </c>
      <c s="26" t="s">
        <v>62</v>
      </c>
      <c s="32" t="s">
        <v>4283</v>
      </c>
      <c s="33" t="s">
        <v>71</v>
      </c>
      <c s="34">
        <v>6</v>
      </c>
      <c s="35">
        <v>0</v>
      </c>
      <c s="35">
        <f>ROUND(ROUND(H78,2)*ROUND(G78,3),2)</f>
      </c>
      <c r="O78">
        <f>(I78*21)/100</f>
      </c>
      <c t="s">
        <v>33</v>
      </c>
    </row>
    <row r="79" spans="1:5" ht="12.75">
      <c r="A79" s="36" t="s">
        <v>65</v>
      </c>
      <c r="E79" s="37" t="s">
        <v>62</v>
      </c>
    </row>
    <row r="80" spans="1:5" ht="12.75">
      <c r="A80" s="38" t="s">
        <v>66</v>
      </c>
      <c r="E80" s="39" t="s">
        <v>4281</v>
      </c>
    </row>
    <row r="81" spans="1:5" ht="25.5">
      <c r="A81" t="s">
        <v>67</v>
      </c>
      <c r="E81" s="37" t="s">
        <v>4284</v>
      </c>
    </row>
    <row r="82" spans="1:16" ht="12.75">
      <c r="A82" s="26" t="s">
        <v>59</v>
      </c>
      <c s="31" t="s">
        <v>75</v>
      </c>
      <c s="31" t="s">
        <v>4285</v>
      </c>
      <c s="26" t="s">
        <v>62</v>
      </c>
      <c s="32" t="s">
        <v>4286</v>
      </c>
      <c s="33" t="s">
        <v>71</v>
      </c>
      <c s="34">
        <v>3</v>
      </c>
      <c s="35">
        <v>0</v>
      </c>
      <c s="35">
        <f>ROUND(ROUND(H82,2)*ROUND(G82,3),2)</f>
      </c>
      <c r="O82">
        <f>(I82*21)/100</f>
      </c>
      <c t="s">
        <v>33</v>
      </c>
    </row>
    <row r="83" spans="1:5" ht="12.75">
      <c r="A83" s="36" t="s">
        <v>65</v>
      </c>
      <c r="E83" s="37" t="s">
        <v>62</v>
      </c>
    </row>
    <row r="84" spans="1:5" ht="12.75">
      <c r="A84" s="38" t="s">
        <v>66</v>
      </c>
      <c r="E84" s="39" t="s">
        <v>4281</v>
      </c>
    </row>
    <row r="85" spans="1:5" ht="25.5">
      <c r="A85" t="s">
        <v>67</v>
      </c>
      <c r="E85" s="37" t="s">
        <v>4284</v>
      </c>
    </row>
    <row r="86" spans="1:16" ht="12.75">
      <c r="A86" s="26" t="s">
        <v>59</v>
      </c>
      <c s="31" t="s">
        <v>78</v>
      </c>
      <c s="31" t="s">
        <v>4287</v>
      </c>
      <c s="26" t="s">
        <v>62</v>
      </c>
      <c s="32" t="s">
        <v>4288</v>
      </c>
      <c s="33" t="s">
        <v>81</v>
      </c>
      <c s="34">
        <v>3</v>
      </c>
      <c s="35">
        <v>0</v>
      </c>
      <c s="35">
        <f>ROUND(ROUND(H86,2)*ROUND(G86,3),2)</f>
      </c>
      <c r="O86">
        <f>(I86*21)/100</f>
      </c>
      <c t="s">
        <v>33</v>
      </c>
    </row>
    <row r="87" spans="1:5" ht="12.75">
      <c r="A87" s="36" t="s">
        <v>65</v>
      </c>
      <c r="E87" s="37" t="s">
        <v>62</v>
      </c>
    </row>
    <row r="88" spans="1:5" ht="12.75">
      <c r="A88" s="38" t="s">
        <v>66</v>
      </c>
      <c r="E88" s="39" t="s">
        <v>4281</v>
      </c>
    </row>
    <row r="89" spans="1:5" ht="25.5">
      <c r="A89" t="s">
        <v>67</v>
      </c>
      <c r="E89" s="37" t="s">
        <v>2333</v>
      </c>
    </row>
    <row r="90" spans="1:16" ht="12.75">
      <c r="A90" s="26" t="s">
        <v>59</v>
      </c>
      <c s="31" t="s">
        <v>82</v>
      </c>
      <c s="31" t="s">
        <v>4289</v>
      </c>
      <c s="26" t="s">
        <v>62</v>
      </c>
      <c s="32" t="s">
        <v>4290</v>
      </c>
      <c s="33" t="s">
        <v>81</v>
      </c>
      <c s="34">
        <v>1</v>
      </c>
      <c s="35">
        <v>0</v>
      </c>
      <c s="35">
        <f>ROUND(ROUND(H90,2)*ROUND(G90,3),2)</f>
      </c>
      <c r="O90">
        <f>(I90*21)/100</f>
      </c>
      <c t="s">
        <v>33</v>
      </c>
    </row>
    <row r="91" spans="1:5" ht="12.75">
      <c r="A91" s="36" t="s">
        <v>65</v>
      </c>
      <c r="E91" s="37" t="s">
        <v>62</v>
      </c>
    </row>
    <row r="92" spans="1:5" ht="12.75">
      <c r="A92" s="38" t="s">
        <v>66</v>
      </c>
      <c r="E92" s="39" t="s">
        <v>4048</v>
      </c>
    </row>
    <row r="93" spans="1:5" ht="51">
      <c r="A93" t="s">
        <v>67</v>
      </c>
      <c r="E93" s="37" t="s">
        <v>4291</v>
      </c>
    </row>
    <row r="94" spans="1:16" ht="12.75">
      <c r="A94" s="26" t="s">
        <v>59</v>
      </c>
      <c s="31" t="s">
        <v>85</v>
      </c>
      <c s="31" t="s">
        <v>4292</v>
      </c>
      <c s="26" t="s">
        <v>62</v>
      </c>
      <c s="32" t="s">
        <v>4293</v>
      </c>
      <c s="33" t="s">
        <v>81</v>
      </c>
      <c s="34">
        <v>1</v>
      </c>
      <c s="35">
        <v>0</v>
      </c>
      <c s="35">
        <f>ROUND(ROUND(H94,2)*ROUND(G94,3),2)</f>
      </c>
      <c r="O94">
        <f>(I94*21)/100</f>
      </c>
      <c t="s">
        <v>33</v>
      </c>
    </row>
    <row r="95" spans="1:5" ht="12.75">
      <c r="A95" s="36" t="s">
        <v>65</v>
      </c>
      <c r="E95" s="37" t="s">
        <v>62</v>
      </c>
    </row>
    <row r="96" spans="1:5" ht="12.75">
      <c r="A96" s="38" t="s">
        <v>66</v>
      </c>
      <c r="E96" s="39" t="s">
        <v>4281</v>
      </c>
    </row>
    <row r="97" spans="1:5" ht="38.25">
      <c r="A97" t="s">
        <v>67</v>
      </c>
      <c r="E97" s="37" t="s">
        <v>4294</v>
      </c>
    </row>
    <row r="98" spans="1:16" ht="12.75">
      <c r="A98" s="26" t="s">
        <v>59</v>
      </c>
      <c s="31" t="s">
        <v>88</v>
      </c>
      <c s="31" t="s">
        <v>4295</v>
      </c>
      <c s="26" t="s">
        <v>62</v>
      </c>
      <c s="32" t="s">
        <v>4296</v>
      </c>
      <c s="33" t="s">
        <v>81</v>
      </c>
      <c s="34">
        <v>3</v>
      </c>
      <c s="35">
        <v>0</v>
      </c>
      <c s="35">
        <f>ROUND(ROUND(H98,2)*ROUND(G98,3),2)</f>
      </c>
      <c r="O98">
        <f>(I98*21)/100</f>
      </c>
      <c t="s">
        <v>33</v>
      </c>
    </row>
    <row r="99" spans="1:5" ht="12.75">
      <c r="A99" s="36" t="s">
        <v>65</v>
      </c>
      <c r="E99" s="37" t="s">
        <v>62</v>
      </c>
    </row>
    <row r="100" spans="1:5" ht="12.75">
      <c r="A100" s="38" t="s">
        <v>66</v>
      </c>
      <c r="E100" s="39" t="s">
        <v>4281</v>
      </c>
    </row>
    <row r="101" spans="1:5" ht="25.5">
      <c r="A101" t="s">
        <v>67</v>
      </c>
      <c r="E101" s="37" t="s">
        <v>2333</v>
      </c>
    </row>
    <row r="102" spans="1:16" ht="12.75">
      <c r="A102" s="26" t="s">
        <v>59</v>
      </c>
      <c s="31" t="s">
        <v>91</v>
      </c>
      <c s="31" t="s">
        <v>4297</v>
      </c>
      <c s="26" t="s">
        <v>62</v>
      </c>
      <c s="32" t="s">
        <v>4298</v>
      </c>
      <c s="33" t="s">
        <v>81</v>
      </c>
      <c s="34">
        <v>1</v>
      </c>
      <c s="35">
        <v>0</v>
      </c>
      <c s="35">
        <f>ROUND(ROUND(H102,2)*ROUND(G102,3),2)</f>
      </c>
      <c r="O102">
        <f>(I102*21)/100</f>
      </c>
      <c t="s">
        <v>33</v>
      </c>
    </row>
    <row r="103" spans="1:5" ht="12.75">
      <c r="A103" s="36" t="s">
        <v>65</v>
      </c>
      <c r="E103" s="37" t="s">
        <v>62</v>
      </c>
    </row>
    <row r="104" spans="1:5" ht="12.75">
      <c r="A104" s="38" t="s">
        <v>66</v>
      </c>
      <c r="E104" s="39" t="s">
        <v>4048</v>
      </c>
    </row>
    <row r="105" spans="1:5" ht="25.5">
      <c r="A105" t="s">
        <v>67</v>
      </c>
      <c r="E105" s="37" t="s">
        <v>2333</v>
      </c>
    </row>
    <row r="106" spans="1:16" ht="12.75">
      <c r="A106" s="26" t="s">
        <v>59</v>
      </c>
      <c s="31" t="s">
        <v>94</v>
      </c>
      <c s="31" t="s">
        <v>4299</v>
      </c>
      <c s="26" t="s">
        <v>62</v>
      </c>
      <c s="32" t="s">
        <v>4300</v>
      </c>
      <c s="33" t="s">
        <v>71</v>
      </c>
      <c s="34">
        <v>3</v>
      </c>
      <c s="35">
        <v>0</v>
      </c>
      <c s="35">
        <f>ROUND(ROUND(H106,2)*ROUND(G106,3),2)</f>
      </c>
      <c r="O106">
        <f>(I106*21)/100</f>
      </c>
      <c t="s">
        <v>33</v>
      </c>
    </row>
    <row r="107" spans="1:5" ht="12.75">
      <c r="A107" s="36" t="s">
        <v>65</v>
      </c>
      <c r="E107" s="37" t="s">
        <v>62</v>
      </c>
    </row>
    <row r="108" spans="1:5" ht="12.75">
      <c r="A108" s="38" t="s">
        <v>66</v>
      </c>
      <c r="E108" s="39" t="s">
        <v>4281</v>
      </c>
    </row>
    <row r="109" spans="1:5" ht="38.25">
      <c r="A109" t="s">
        <v>67</v>
      </c>
      <c r="E109" s="37" t="s">
        <v>4301</v>
      </c>
    </row>
    <row r="110" spans="1:16" ht="12.75">
      <c r="A110" s="26" t="s">
        <v>59</v>
      </c>
      <c s="31" t="s">
        <v>97</v>
      </c>
      <c s="31" t="s">
        <v>4302</v>
      </c>
      <c s="26" t="s">
        <v>62</v>
      </c>
      <c s="32" t="s">
        <v>4303</v>
      </c>
      <c s="33" t="s">
        <v>81</v>
      </c>
      <c s="34">
        <v>1</v>
      </c>
      <c s="35">
        <v>0</v>
      </c>
      <c s="35">
        <f>ROUND(ROUND(H110,2)*ROUND(G110,3),2)</f>
      </c>
      <c r="O110">
        <f>(I110*21)/100</f>
      </c>
      <c t="s">
        <v>33</v>
      </c>
    </row>
    <row r="111" spans="1:5" ht="12.75">
      <c r="A111" s="36" t="s">
        <v>65</v>
      </c>
      <c r="E111" s="37" t="s">
        <v>62</v>
      </c>
    </row>
    <row r="112" spans="1:5" ht="12.75">
      <c r="A112" s="38" t="s">
        <v>66</v>
      </c>
      <c r="E112" s="39" t="s">
        <v>4048</v>
      </c>
    </row>
    <row r="113" spans="1:5" ht="63.75">
      <c r="A113" t="s">
        <v>67</v>
      </c>
      <c r="E113" s="37" t="s">
        <v>1139</v>
      </c>
    </row>
    <row r="114" spans="1:16" ht="25.5">
      <c r="A114" s="26" t="s">
        <v>59</v>
      </c>
      <c s="31" t="s">
        <v>100</v>
      </c>
      <c s="31" t="s">
        <v>4304</v>
      </c>
      <c s="26" t="s">
        <v>62</v>
      </c>
      <c s="32" t="s">
        <v>4305</v>
      </c>
      <c s="33" t="s">
        <v>81</v>
      </c>
      <c s="34">
        <v>1</v>
      </c>
      <c s="35">
        <v>0</v>
      </c>
      <c s="35">
        <f>ROUND(ROUND(H114,2)*ROUND(G114,3),2)</f>
      </c>
      <c r="O114">
        <f>(I114*21)/100</f>
      </c>
      <c t="s">
        <v>33</v>
      </c>
    </row>
    <row r="115" spans="1:5" ht="12.75">
      <c r="A115" s="36" t="s">
        <v>65</v>
      </c>
      <c r="E115" s="37" t="s">
        <v>62</v>
      </c>
    </row>
    <row r="116" spans="1:5" ht="12.75">
      <c r="A116" s="38" t="s">
        <v>66</v>
      </c>
      <c r="E116" s="39" t="s">
        <v>4048</v>
      </c>
    </row>
    <row r="117" spans="1:5" ht="63.75">
      <c r="A117" t="s">
        <v>67</v>
      </c>
      <c r="E117" s="37" t="s">
        <v>1139</v>
      </c>
    </row>
    <row r="118" spans="1:16" ht="12.75">
      <c r="A118" s="26" t="s">
        <v>59</v>
      </c>
      <c s="31" t="s">
        <v>103</v>
      </c>
      <c s="31" t="s">
        <v>4306</v>
      </c>
      <c s="26" t="s">
        <v>62</v>
      </c>
      <c s="32" t="s">
        <v>4307</v>
      </c>
      <c s="33" t="s">
        <v>81</v>
      </c>
      <c s="34">
        <v>3</v>
      </c>
      <c s="35">
        <v>0</v>
      </c>
      <c s="35">
        <f>ROUND(ROUND(H118,2)*ROUND(G118,3),2)</f>
      </c>
      <c r="O118">
        <f>(I118*21)/100</f>
      </c>
      <c t="s">
        <v>33</v>
      </c>
    </row>
    <row r="119" spans="1:5" ht="12.75">
      <c r="A119" s="36" t="s">
        <v>65</v>
      </c>
      <c r="E119" s="37" t="s">
        <v>62</v>
      </c>
    </row>
    <row r="120" spans="1:5" ht="12.75">
      <c r="A120" s="38" t="s">
        <v>66</v>
      </c>
      <c r="E120" s="39" t="s">
        <v>4048</v>
      </c>
    </row>
    <row r="121" spans="1:5" ht="63.75">
      <c r="A121" t="s">
        <v>67</v>
      </c>
      <c r="E121" s="37" t="s">
        <v>1139</v>
      </c>
    </row>
    <row r="122" spans="1:16" ht="12.75">
      <c r="A122" s="26" t="s">
        <v>59</v>
      </c>
      <c s="31" t="s">
        <v>107</v>
      </c>
      <c s="31" t="s">
        <v>4308</v>
      </c>
      <c s="26" t="s">
        <v>62</v>
      </c>
      <c s="32" t="s">
        <v>4309</v>
      </c>
      <c s="33" t="s">
        <v>71</v>
      </c>
      <c s="34">
        <v>36</v>
      </c>
      <c s="35">
        <v>0</v>
      </c>
      <c s="35">
        <f>ROUND(ROUND(H122,2)*ROUND(G122,3),2)</f>
      </c>
      <c r="O122">
        <f>(I122*21)/100</f>
      </c>
      <c t="s">
        <v>33</v>
      </c>
    </row>
    <row r="123" spans="1:5" ht="12.75">
      <c r="A123" s="36" t="s">
        <v>65</v>
      </c>
      <c r="E123" s="37" t="s">
        <v>62</v>
      </c>
    </row>
    <row r="124" spans="1:5" ht="12.75">
      <c r="A124" s="38" t="s">
        <v>66</v>
      </c>
      <c r="E124" s="39" t="s">
        <v>4048</v>
      </c>
    </row>
    <row r="125" spans="1:5" ht="63.75">
      <c r="A125" t="s">
        <v>67</v>
      </c>
      <c r="E125" s="37" t="s">
        <v>1124</v>
      </c>
    </row>
    <row r="126" spans="1:16" ht="12.75">
      <c r="A126" s="26" t="s">
        <v>59</v>
      </c>
      <c s="31" t="s">
        <v>110</v>
      </c>
      <c s="31" t="s">
        <v>847</v>
      </c>
      <c s="26" t="s">
        <v>62</v>
      </c>
      <c s="32" t="s">
        <v>848</v>
      </c>
      <c s="33" t="s">
        <v>849</v>
      </c>
      <c s="34">
        <v>150</v>
      </c>
      <c s="35">
        <v>0</v>
      </c>
      <c s="35">
        <f>ROUND(ROUND(H126,2)*ROUND(G126,3),2)</f>
      </c>
      <c r="O126">
        <f>(I126*21)/100</f>
      </c>
      <c t="s">
        <v>33</v>
      </c>
    </row>
    <row r="127" spans="1:5" ht="12.75">
      <c r="A127" s="36" t="s">
        <v>65</v>
      </c>
      <c r="E127" s="37" t="s">
        <v>62</v>
      </c>
    </row>
    <row r="128" spans="1:5" ht="12.75">
      <c r="A128" s="38" t="s">
        <v>66</v>
      </c>
      <c r="E128" s="39" t="s">
        <v>4048</v>
      </c>
    </row>
    <row r="129" spans="1:5" ht="76.5">
      <c r="A129" t="s">
        <v>67</v>
      </c>
      <c r="E129" s="37" t="s">
        <v>850</v>
      </c>
    </row>
    <row r="130" spans="1:18" ht="12.75" customHeight="1">
      <c r="A130" s="6" t="s">
        <v>56</v>
      </c>
      <c s="6"/>
      <c s="41" t="s">
        <v>439</v>
      </c>
      <c s="6"/>
      <c s="29" t="s">
        <v>918</v>
      </c>
      <c s="6"/>
      <c s="6"/>
      <c s="6"/>
      <c s="42">
        <f>0+Q130</f>
      </c>
      <c r="O130">
        <f>0+R130</f>
      </c>
      <c r="Q130">
        <f>0+I131+I135+I139+I143+I147+I151+I155+I159+I163+I167+I171+I175+I179+I183+I187</f>
      </c>
      <c>
        <f>0+O131+O135+O139+O143+O147+O151+O155+O159+O163+O167+O171+O175+O179+O183+O187</f>
      </c>
    </row>
    <row r="131" spans="1:16" ht="12.75">
      <c r="A131" s="26" t="s">
        <v>59</v>
      </c>
      <c s="31" t="s">
        <v>113</v>
      </c>
      <c s="31" t="s">
        <v>4310</v>
      </c>
      <c s="26" t="s">
        <v>62</v>
      </c>
      <c s="32" t="s">
        <v>4311</v>
      </c>
      <c s="33" t="s">
        <v>81</v>
      </c>
      <c s="34">
        <v>1</v>
      </c>
      <c s="35">
        <v>0</v>
      </c>
      <c s="35">
        <f>ROUND(ROUND(H131,2)*ROUND(G131,3),2)</f>
      </c>
      <c r="O131">
        <f>(I131*21)/100</f>
      </c>
      <c t="s">
        <v>33</v>
      </c>
    </row>
    <row r="132" spans="1:5" ht="12.75">
      <c r="A132" s="36" t="s">
        <v>65</v>
      </c>
      <c r="E132" s="37" t="s">
        <v>62</v>
      </c>
    </row>
    <row r="133" spans="1:5" ht="12.75">
      <c r="A133" s="38" t="s">
        <v>66</v>
      </c>
      <c r="E133" s="39" t="s">
        <v>946</v>
      </c>
    </row>
    <row r="134" spans="1:5" ht="51">
      <c r="A134" t="s">
        <v>67</v>
      </c>
      <c r="E134" s="37" t="s">
        <v>921</v>
      </c>
    </row>
    <row r="135" spans="1:16" ht="12.75">
      <c r="A135" s="26" t="s">
        <v>59</v>
      </c>
      <c s="31" t="s">
        <v>116</v>
      </c>
      <c s="31" t="s">
        <v>4312</v>
      </c>
      <c s="26" t="s">
        <v>62</v>
      </c>
      <c s="32" t="s">
        <v>4313</v>
      </c>
      <c s="33" t="s">
        <v>81</v>
      </c>
      <c s="34">
        <v>1</v>
      </c>
      <c s="35">
        <v>0</v>
      </c>
      <c s="35">
        <f>ROUND(ROUND(H135,2)*ROUND(G135,3),2)</f>
      </c>
      <c r="O135">
        <f>(I135*21)/100</f>
      </c>
      <c t="s">
        <v>33</v>
      </c>
    </row>
    <row r="136" spans="1:5" ht="12.75">
      <c r="A136" s="36" t="s">
        <v>65</v>
      </c>
      <c r="E136" s="37" t="s">
        <v>62</v>
      </c>
    </row>
    <row r="137" spans="1:5" ht="12.75">
      <c r="A137" s="38" t="s">
        <v>66</v>
      </c>
      <c r="E137" s="39" t="s">
        <v>946</v>
      </c>
    </row>
    <row r="138" spans="1:5" ht="51">
      <c r="A138" t="s">
        <v>67</v>
      </c>
      <c r="E138" s="37" t="s">
        <v>921</v>
      </c>
    </row>
    <row r="139" spans="1:16" ht="25.5">
      <c r="A139" s="26" t="s">
        <v>59</v>
      </c>
      <c s="31" t="s">
        <v>119</v>
      </c>
      <c s="31" t="s">
        <v>4314</v>
      </c>
      <c s="26" t="s">
        <v>62</v>
      </c>
      <c s="32" t="s">
        <v>4315</v>
      </c>
      <c s="33" t="s">
        <v>81</v>
      </c>
      <c s="34">
        <v>1</v>
      </c>
      <c s="35">
        <v>0</v>
      </c>
      <c s="35">
        <f>ROUND(ROUND(H139,2)*ROUND(G139,3),2)</f>
      </c>
      <c r="O139">
        <f>(I139*21)/100</f>
      </c>
      <c t="s">
        <v>33</v>
      </c>
    </row>
    <row r="140" spans="1:5" ht="12.75">
      <c r="A140" s="36" t="s">
        <v>65</v>
      </c>
      <c r="E140" s="37" t="s">
        <v>62</v>
      </c>
    </row>
    <row r="141" spans="1:5" ht="12.75">
      <c r="A141" s="38" t="s">
        <v>66</v>
      </c>
      <c r="E141" s="39" t="s">
        <v>946</v>
      </c>
    </row>
    <row r="142" spans="1:5" ht="51">
      <c r="A142" t="s">
        <v>67</v>
      </c>
      <c r="E142" s="37" t="s">
        <v>921</v>
      </c>
    </row>
    <row r="143" spans="1:16" ht="25.5">
      <c r="A143" s="26" t="s">
        <v>59</v>
      </c>
      <c s="31" t="s">
        <v>122</v>
      </c>
      <c s="31" t="s">
        <v>776</v>
      </c>
      <c s="26" t="s">
        <v>62</v>
      </c>
      <c s="32" t="s">
        <v>777</v>
      </c>
      <c s="33" t="s">
        <v>81</v>
      </c>
      <c s="34">
        <v>1</v>
      </c>
      <c s="35">
        <v>0</v>
      </c>
      <c s="35">
        <f>ROUND(ROUND(H143,2)*ROUND(G143,3),2)</f>
      </c>
      <c r="O143">
        <f>(I143*21)/100</f>
      </c>
      <c t="s">
        <v>33</v>
      </c>
    </row>
    <row r="144" spans="1:5" ht="12.75">
      <c r="A144" s="36" t="s">
        <v>65</v>
      </c>
      <c r="E144" s="37" t="s">
        <v>62</v>
      </c>
    </row>
    <row r="145" spans="1:5" ht="12.75">
      <c r="A145" s="38" t="s">
        <v>66</v>
      </c>
      <c r="E145" s="39" t="s">
        <v>946</v>
      </c>
    </row>
    <row r="146" spans="1:5" ht="63.75">
      <c r="A146" t="s">
        <v>67</v>
      </c>
      <c r="E146" s="37" t="s">
        <v>924</v>
      </c>
    </row>
    <row r="147" spans="1:16" ht="25.5">
      <c r="A147" s="26" t="s">
        <v>59</v>
      </c>
      <c s="31" t="s">
        <v>125</v>
      </c>
      <c s="31" t="s">
        <v>338</v>
      </c>
      <c s="26" t="s">
        <v>62</v>
      </c>
      <c s="32" t="s">
        <v>339</v>
      </c>
      <c s="33" t="s">
        <v>81</v>
      </c>
      <c s="34">
        <v>1</v>
      </c>
      <c s="35">
        <v>0</v>
      </c>
      <c s="35">
        <f>ROUND(ROUND(H147,2)*ROUND(G147,3),2)</f>
      </c>
      <c r="O147">
        <f>(I147*21)/100</f>
      </c>
      <c t="s">
        <v>33</v>
      </c>
    </row>
    <row r="148" spans="1:5" ht="12.75">
      <c r="A148" s="36" t="s">
        <v>65</v>
      </c>
      <c r="E148" s="37" t="s">
        <v>62</v>
      </c>
    </row>
    <row r="149" spans="1:5" ht="12.75">
      <c r="A149" s="38" t="s">
        <v>66</v>
      </c>
      <c r="E149" s="39" t="s">
        <v>946</v>
      </c>
    </row>
    <row r="150" spans="1:5" ht="38.25">
      <c r="A150" t="s">
        <v>67</v>
      </c>
      <c r="E150" s="37" t="s">
        <v>925</v>
      </c>
    </row>
    <row r="151" spans="1:16" ht="12.75">
      <c r="A151" s="26" t="s">
        <v>59</v>
      </c>
      <c s="31" t="s">
        <v>128</v>
      </c>
      <c s="31" t="s">
        <v>4033</v>
      </c>
      <c s="26" t="s">
        <v>62</v>
      </c>
      <c s="32" t="s">
        <v>4034</v>
      </c>
      <c s="33" t="s">
        <v>81</v>
      </c>
      <c s="34">
        <v>1</v>
      </c>
      <c s="35">
        <v>0</v>
      </c>
      <c s="35">
        <f>ROUND(ROUND(H151,2)*ROUND(G151,3),2)</f>
      </c>
      <c r="O151">
        <f>(I151*21)/100</f>
      </c>
      <c t="s">
        <v>33</v>
      </c>
    </row>
    <row r="152" spans="1:5" ht="12.75">
      <c r="A152" s="36" t="s">
        <v>65</v>
      </c>
      <c r="E152" s="37" t="s">
        <v>62</v>
      </c>
    </row>
    <row r="153" spans="1:5" ht="12.75">
      <c r="A153" s="38" t="s">
        <v>66</v>
      </c>
      <c r="E153" s="39" t="s">
        <v>946</v>
      </c>
    </row>
    <row r="154" spans="1:5" ht="38.25">
      <c r="A154" t="s">
        <v>67</v>
      </c>
      <c r="E154" s="37" t="s">
        <v>4035</v>
      </c>
    </row>
    <row r="155" spans="1:16" ht="12.75">
      <c r="A155" s="26" t="s">
        <v>59</v>
      </c>
      <c s="31" t="s">
        <v>131</v>
      </c>
      <c s="31" t="s">
        <v>3603</v>
      </c>
      <c s="26" t="s">
        <v>62</v>
      </c>
      <c s="32" t="s">
        <v>3604</v>
      </c>
      <c s="33" t="s">
        <v>81</v>
      </c>
      <c s="34">
        <v>1</v>
      </c>
      <c s="35">
        <v>0</v>
      </c>
      <c s="35">
        <f>ROUND(ROUND(H155,2)*ROUND(G155,3),2)</f>
      </c>
      <c r="O155">
        <f>(I155*21)/100</f>
      </c>
      <c t="s">
        <v>33</v>
      </c>
    </row>
    <row r="156" spans="1:5" ht="12.75">
      <c r="A156" s="36" t="s">
        <v>65</v>
      </c>
      <c r="E156" s="37" t="s">
        <v>62</v>
      </c>
    </row>
    <row r="157" spans="1:5" ht="12.75">
      <c r="A157" s="38" t="s">
        <v>66</v>
      </c>
      <c r="E157" s="39" t="s">
        <v>946</v>
      </c>
    </row>
    <row r="158" spans="1:5" ht="38.25">
      <c r="A158" t="s">
        <v>67</v>
      </c>
      <c r="E158" s="37" t="s">
        <v>928</v>
      </c>
    </row>
    <row r="159" spans="1:16" ht="12.75">
      <c r="A159" s="26" t="s">
        <v>59</v>
      </c>
      <c s="31" t="s">
        <v>134</v>
      </c>
      <c s="31" t="s">
        <v>3605</v>
      </c>
      <c s="26" t="s">
        <v>62</v>
      </c>
      <c s="32" t="s">
        <v>3606</v>
      </c>
      <c s="33" t="s">
        <v>81</v>
      </c>
      <c s="34">
        <v>1</v>
      </c>
      <c s="35">
        <v>0</v>
      </c>
      <c s="35">
        <f>ROUND(ROUND(H159,2)*ROUND(G159,3),2)</f>
      </c>
      <c r="O159">
        <f>(I159*21)/100</f>
      </c>
      <c t="s">
        <v>33</v>
      </c>
    </row>
    <row r="160" spans="1:5" ht="12.75">
      <c r="A160" s="36" t="s">
        <v>65</v>
      </c>
      <c r="E160" s="37" t="s">
        <v>62</v>
      </c>
    </row>
    <row r="161" spans="1:5" ht="12.75">
      <c r="A161" s="38" t="s">
        <v>66</v>
      </c>
      <c r="E161" s="39" t="s">
        <v>946</v>
      </c>
    </row>
    <row r="162" spans="1:5" ht="38.25">
      <c r="A162" t="s">
        <v>67</v>
      </c>
      <c r="E162" s="37" t="s">
        <v>928</v>
      </c>
    </row>
    <row r="163" spans="1:16" ht="25.5">
      <c r="A163" s="26" t="s">
        <v>59</v>
      </c>
      <c s="31" t="s">
        <v>137</v>
      </c>
      <c s="31" t="s">
        <v>4192</v>
      </c>
      <c s="26" t="s">
        <v>62</v>
      </c>
      <c s="32" t="s">
        <v>4193</v>
      </c>
      <c s="33" t="s">
        <v>81</v>
      </c>
      <c s="34">
        <v>1</v>
      </c>
      <c s="35">
        <v>0</v>
      </c>
      <c s="35">
        <f>ROUND(ROUND(H163,2)*ROUND(G163,3),2)</f>
      </c>
      <c r="O163">
        <f>(I163*21)/100</f>
      </c>
      <c t="s">
        <v>33</v>
      </c>
    </row>
    <row r="164" spans="1:5" ht="12.75">
      <c r="A164" s="36" t="s">
        <v>65</v>
      </c>
      <c r="E164" s="37" t="s">
        <v>62</v>
      </c>
    </row>
    <row r="165" spans="1:5" ht="12.75">
      <c r="A165" s="38" t="s">
        <v>66</v>
      </c>
      <c r="E165" s="39" t="s">
        <v>946</v>
      </c>
    </row>
    <row r="166" spans="1:5" ht="38.25">
      <c r="A166" t="s">
        <v>67</v>
      </c>
      <c r="E166" s="37" t="s">
        <v>928</v>
      </c>
    </row>
    <row r="167" spans="1:16" ht="12.75">
      <c r="A167" s="26" t="s">
        <v>59</v>
      </c>
      <c s="31" t="s">
        <v>140</v>
      </c>
      <c s="31" t="s">
        <v>1037</v>
      </c>
      <c s="26" t="s">
        <v>62</v>
      </c>
      <c s="32" t="s">
        <v>1038</v>
      </c>
      <c s="33" t="s">
        <v>81</v>
      </c>
      <c s="34">
        <v>1</v>
      </c>
      <c s="35">
        <v>0</v>
      </c>
      <c s="35">
        <f>ROUND(ROUND(H167,2)*ROUND(G167,3),2)</f>
      </c>
      <c r="O167">
        <f>(I167*21)/100</f>
      </c>
      <c t="s">
        <v>33</v>
      </c>
    </row>
    <row r="168" spans="1:5" ht="12.75">
      <c r="A168" s="36" t="s">
        <v>65</v>
      </c>
      <c r="E168" s="37" t="s">
        <v>62</v>
      </c>
    </row>
    <row r="169" spans="1:5" ht="12.75">
      <c r="A169" s="38" t="s">
        <v>66</v>
      </c>
      <c r="E169" s="39" t="s">
        <v>946</v>
      </c>
    </row>
    <row r="170" spans="1:5" ht="38.25">
      <c r="A170" t="s">
        <v>67</v>
      </c>
      <c r="E170" s="37" t="s">
        <v>1039</v>
      </c>
    </row>
    <row r="171" spans="1:16" ht="25.5">
      <c r="A171" s="26" t="s">
        <v>59</v>
      </c>
      <c s="31" t="s">
        <v>143</v>
      </c>
      <c s="31" t="s">
        <v>1040</v>
      </c>
      <c s="26" t="s">
        <v>62</v>
      </c>
      <c s="32" t="s">
        <v>1041</v>
      </c>
      <c s="33" t="s">
        <v>81</v>
      </c>
      <c s="34">
        <v>1</v>
      </c>
      <c s="35">
        <v>0</v>
      </c>
      <c s="35">
        <f>ROUND(ROUND(H171,2)*ROUND(G171,3),2)</f>
      </c>
      <c r="O171">
        <f>(I171*21)/100</f>
      </c>
      <c t="s">
        <v>33</v>
      </c>
    </row>
    <row r="172" spans="1:5" ht="12.75">
      <c r="A172" s="36" t="s">
        <v>65</v>
      </c>
      <c r="E172" s="37" t="s">
        <v>62</v>
      </c>
    </row>
    <row r="173" spans="1:5" ht="12.75">
      <c r="A173" s="38" t="s">
        <v>66</v>
      </c>
      <c r="E173" s="39" t="s">
        <v>946</v>
      </c>
    </row>
    <row r="174" spans="1:5" ht="38.25">
      <c r="A174" t="s">
        <v>67</v>
      </c>
      <c r="E174" s="37" t="s">
        <v>1039</v>
      </c>
    </row>
    <row r="175" spans="1:16" ht="12.75">
      <c r="A175" s="26" t="s">
        <v>59</v>
      </c>
      <c s="31" t="s">
        <v>146</v>
      </c>
      <c s="31" t="s">
        <v>784</v>
      </c>
      <c s="26" t="s">
        <v>62</v>
      </c>
      <c s="32" t="s">
        <v>785</v>
      </c>
      <c s="33" t="s">
        <v>204</v>
      </c>
      <c s="34">
        <v>56</v>
      </c>
      <c s="35">
        <v>0</v>
      </c>
      <c s="35">
        <f>ROUND(ROUND(H175,2)*ROUND(G175,3),2)</f>
      </c>
      <c r="O175">
        <f>(I175*21)/100</f>
      </c>
      <c t="s">
        <v>33</v>
      </c>
    </row>
    <row r="176" spans="1:5" ht="12.75">
      <c r="A176" s="36" t="s">
        <v>65</v>
      </c>
      <c r="E176" s="37" t="s">
        <v>62</v>
      </c>
    </row>
    <row r="177" spans="1:5" ht="12.75">
      <c r="A177" s="38" t="s">
        <v>66</v>
      </c>
      <c r="E177" s="39" t="s">
        <v>946</v>
      </c>
    </row>
    <row r="178" spans="1:5" ht="38.25">
      <c r="A178" t="s">
        <v>67</v>
      </c>
      <c r="E178" s="37" t="s">
        <v>929</v>
      </c>
    </row>
    <row r="179" spans="1:16" ht="12.75">
      <c r="A179" s="26" t="s">
        <v>59</v>
      </c>
      <c s="31" t="s">
        <v>149</v>
      </c>
      <c s="31" t="s">
        <v>791</v>
      </c>
      <c s="26" t="s">
        <v>62</v>
      </c>
      <c s="32" t="s">
        <v>792</v>
      </c>
      <c s="33" t="s">
        <v>204</v>
      </c>
      <c s="34">
        <v>10</v>
      </c>
      <c s="35">
        <v>0</v>
      </c>
      <c s="35">
        <f>ROUND(ROUND(H179,2)*ROUND(G179,3),2)</f>
      </c>
      <c r="O179">
        <f>(I179*21)/100</f>
      </c>
      <c t="s">
        <v>33</v>
      </c>
    </row>
    <row r="180" spans="1:5" ht="12.75">
      <c r="A180" s="36" t="s">
        <v>65</v>
      </c>
      <c r="E180" s="37" t="s">
        <v>62</v>
      </c>
    </row>
    <row r="181" spans="1:5" ht="12.75">
      <c r="A181" s="38" t="s">
        <v>66</v>
      </c>
      <c r="E181" s="39" t="s">
        <v>946</v>
      </c>
    </row>
    <row r="182" spans="1:5" ht="38.25">
      <c r="A182" t="s">
        <v>67</v>
      </c>
      <c r="E182" s="37" t="s">
        <v>930</v>
      </c>
    </row>
    <row r="183" spans="1:16" ht="12.75">
      <c r="A183" s="26" t="s">
        <v>59</v>
      </c>
      <c s="31" t="s">
        <v>152</v>
      </c>
      <c s="31" t="s">
        <v>441</v>
      </c>
      <c s="26" t="s">
        <v>62</v>
      </c>
      <c s="32" t="s">
        <v>442</v>
      </c>
      <c s="33" t="s">
        <v>204</v>
      </c>
      <c s="34">
        <v>16</v>
      </c>
      <c s="35">
        <v>0</v>
      </c>
      <c s="35">
        <f>ROUND(ROUND(H183,2)*ROUND(G183,3),2)</f>
      </c>
      <c r="O183">
        <f>(I183*21)/100</f>
      </c>
      <c t="s">
        <v>33</v>
      </c>
    </row>
    <row r="184" spans="1:5" ht="12.75">
      <c r="A184" s="36" t="s">
        <v>65</v>
      </c>
      <c r="E184" s="37" t="s">
        <v>62</v>
      </c>
    </row>
    <row r="185" spans="1:5" ht="12.75">
      <c r="A185" s="38" t="s">
        <v>66</v>
      </c>
      <c r="E185" s="39" t="s">
        <v>946</v>
      </c>
    </row>
    <row r="186" spans="1:5" ht="38.25">
      <c r="A186" t="s">
        <v>67</v>
      </c>
      <c r="E186" s="37" t="s">
        <v>931</v>
      </c>
    </row>
    <row r="187" spans="1:16" ht="12.75">
      <c r="A187" s="26" t="s">
        <v>59</v>
      </c>
      <c s="31" t="s">
        <v>155</v>
      </c>
      <c s="31" t="s">
        <v>2310</v>
      </c>
      <c s="26" t="s">
        <v>62</v>
      </c>
      <c s="32" t="s">
        <v>2311</v>
      </c>
      <c s="33" t="s">
        <v>204</v>
      </c>
      <c s="34">
        <v>8</v>
      </c>
      <c s="35">
        <v>0</v>
      </c>
      <c s="35">
        <f>ROUND(ROUND(H187,2)*ROUND(G187,3),2)</f>
      </c>
      <c r="O187">
        <f>(I187*21)/100</f>
      </c>
      <c t="s">
        <v>33</v>
      </c>
    </row>
    <row r="188" spans="1:5" ht="12.75">
      <c r="A188" s="36" t="s">
        <v>65</v>
      </c>
      <c r="E188" s="37" t="s">
        <v>62</v>
      </c>
    </row>
    <row r="189" spans="1:5" ht="12.75">
      <c r="A189" s="38" t="s">
        <v>66</v>
      </c>
      <c r="E189" s="39" t="s">
        <v>946</v>
      </c>
    </row>
    <row r="190" spans="1:5" ht="38.25">
      <c r="A190" t="s">
        <v>67</v>
      </c>
      <c r="E190" s="37" t="s">
        <v>2312</v>
      </c>
    </row>
    <row r="191" spans="1:18" ht="12.75" customHeight="1">
      <c r="A191" s="6" t="s">
        <v>56</v>
      </c>
      <c s="6"/>
      <c s="41" t="s">
        <v>936</v>
      </c>
      <c s="6"/>
      <c s="29" t="s">
        <v>937</v>
      </c>
      <c s="6"/>
      <c s="6"/>
      <c s="6"/>
      <c s="42">
        <f>0+Q191</f>
      </c>
      <c r="O191">
        <f>0+R191</f>
      </c>
      <c r="Q191">
        <f>0+I192+I196+I200+I204+I208+I212+I216</f>
      </c>
      <c>
        <f>0+O192+O196+O200+O204+O208+O212+O216</f>
      </c>
    </row>
    <row r="192" spans="1:16" ht="12.75">
      <c r="A192" s="26" t="s">
        <v>59</v>
      </c>
      <c s="31" t="s">
        <v>158</v>
      </c>
      <c s="31" t="s">
        <v>4316</v>
      </c>
      <c s="26" t="s">
        <v>62</v>
      </c>
      <c s="32" t="s">
        <v>4317</v>
      </c>
      <c s="33" t="s">
        <v>81</v>
      </c>
      <c s="34">
        <v>1</v>
      </c>
      <c s="35">
        <v>0</v>
      </c>
      <c s="35">
        <f>ROUND(ROUND(H192,2)*ROUND(G192,3),2)</f>
      </c>
      <c r="O192">
        <f>(I192*21)/100</f>
      </c>
      <c t="s">
        <v>33</v>
      </c>
    </row>
    <row r="193" spans="1:5" ht="12.75">
      <c r="A193" s="36" t="s">
        <v>65</v>
      </c>
      <c r="E193" s="37" t="s">
        <v>62</v>
      </c>
    </row>
    <row r="194" spans="1:5" ht="12.75">
      <c r="A194" s="38" t="s">
        <v>66</v>
      </c>
      <c r="E194" s="39" t="s">
        <v>946</v>
      </c>
    </row>
    <row r="195" spans="1:5" ht="25.5">
      <c r="A195" t="s">
        <v>67</v>
      </c>
      <c r="E195" s="37" t="s">
        <v>943</v>
      </c>
    </row>
    <row r="196" spans="1:16" ht="12.75">
      <c r="A196" s="26" t="s">
        <v>59</v>
      </c>
      <c s="31" t="s">
        <v>161</v>
      </c>
      <c s="31" t="s">
        <v>4318</v>
      </c>
      <c s="26" t="s">
        <v>62</v>
      </c>
      <c s="32" t="s">
        <v>4319</v>
      </c>
      <c s="33" t="s">
        <v>81</v>
      </c>
      <c s="34">
        <v>1</v>
      </c>
      <c s="35">
        <v>0</v>
      </c>
      <c s="35">
        <f>ROUND(ROUND(H196,2)*ROUND(G196,3),2)</f>
      </c>
      <c r="O196">
        <f>(I196*21)/100</f>
      </c>
      <c t="s">
        <v>33</v>
      </c>
    </row>
    <row r="197" spans="1:5" ht="12.75">
      <c r="A197" s="36" t="s">
        <v>65</v>
      </c>
      <c r="E197" s="37" t="s">
        <v>62</v>
      </c>
    </row>
    <row r="198" spans="1:5" ht="12.75">
      <c r="A198" s="38" t="s">
        <v>66</v>
      </c>
      <c r="E198" s="39" t="s">
        <v>946</v>
      </c>
    </row>
    <row r="199" spans="1:5" ht="25.5">
      <c r="A199" t="s">
        <v>67</v>
      </c>
      <c r="E199" s="37" t="s">
        <v>943</v>
      </c>
    </row>
    <row r="200" spans="1:16" ht="12.75">
      <c r="A200" s="26" t="s">
        <v>59</v>
      </c>
      <c s="31" t="s">
        <v>164</v>
      </c>
      <c s="31" t="s">
        <v>4320</v>
      </c>
      <c s="26" t="s">
        <v>62</v>
      </c>
      <c s="32" t="s">
        <v>4321</v>
      </c>
      <c s="33" t="s">
        <v>81</v>
      </c>
      <c s="34">
        <v>1</v>
      </c>
      <c s="35">
        <v>0</v>
      </c>
      <c s="35">
        <f>ROUND(ROUND(H200,2)*ROUND(G200,3),2)</f>
      </c>
      <c r="O200">
        <f>(I200*21)/100</f>
      </c>
      <c t="s">
        <v>33</v>
      </c>
    </row>
    <row r="201" spans="1:5" ht="12.75">
      <c r="A201" s="36" t="s">
        <v>65</v>
      </c>
      <c r="E201" s="37" t="s">
        <v>62</v>
      </c>
    </row>
    <row r="202" spans="1:5" ht="12.75">
      <c r="A202" s="38" t="s">
        <v>66</v>
      </c>
      <c r="E202" s="39" t="s">
        <v>946</v>
      </c>
    </row>
    <row r="203" spans="1:5" ht="25.5">
      <c r="A203" t="s">
        <v>67</v>
      </c>
      <c r="E203" s="37" t="s">
        <v>943</v>
      </c>
    </row>
    <row r="204" spans="1:16" ht="12.75">
      <c r="A204" s="26" t="s">
        <v>59</v>
      </c>
      <c s="31" t="s">
        <v>167</v>
      </c>
      <c s="31" t="s">
        <v>4322</v>
      </c>
      <c s="26" t="s">
        <v>62</v>
      </c>
      <c s="32" t="s">
        <v>4323</v>
      </c>
      <c s="33" t="s">
        <v>81</v>
      </c>
      <c s="34">
        <v>1</v>
      </c>
      <c s="35">
        <v>0</v>
      </c>
      <c s="35">
        <f>ROUND(ROUND(H204,2)*ROUND(G204,3),2)</f>
      </c>
      <c r="O204">
        <f>(I204*21)/100</f>
      </c>
      <c t="s">
        <v>33</v>
      </c>
    </row>
    <row r="205" spans="1:5" ht="12.75">
      <c r="A205" s="36" t="s">
        <v>65</v>
      </c>
      <c r="E205" s="37" t="s">
        <v>62</v>
      </c>
    </row>
    <row r="206" spans="1:5" ht="12.75">
      <c r="A206" s="38" t="s">
        <v>66</v>
      </c>
      <c r="E206" s="39" t="s">
        <v>946</v>
      </c>
    </row>
    <row r="207" spans="1:5" ht="25.5">
      <c r="A207" t="s">
        <v>67</v>
      </c>
      <c r="E207" s="37" t="s">
        <v>943</v>
      </c>
    </row>
    <row r="208" spans="1:16" ht="12.75">
      <c r="A208" s="26" t="s">
        <v>59</v>
      </c>
      <c s="31" t="s">
        <v>205</v>
      </c>
      <c s="31" t="s">
        <v>4093</v>
      </c>
      <c s="26" t="s">
        <v>62</v>
      </c>
      <c s="32" t="s">
        <v>4094</v>
      </c>
      <c s="33" t="s">
        <v>81</v>
      </c>
      <c s="34">
        <v>1</v>
      </c>
      <c s="35">
        <v>0</v>
      </c>
      <c s="35">
        <f>ROUND(ROUND(H208,2)*ROUND(G208,3),2)</f>
      </c>
      <c r="O208">
        <f>(I208*21)/100</f>
      </c>
      <c t="s">
        <v>33</v>
      </c>
    </row>
    <row r="209" spans="1:5" ht="12.75">
      <c r="A209" s="36" t="s">
        <v>65</v>
      </c>
      <c r="E209" s="37" t="s">
        <v>62</v>
      </c>
    </row>
    <row r="210" spans="1:5" ht="12.75">
      <c r="A210" s="38" t="s">
        <v>66</v>
      </c>
      <c r="E210" s="39" t="s">
        <v>946</v>
      </c>
    </row>
    <row r="211" spans="1:5" ht="25.5">
      <c r="A211" t="s">
        <v>67</v>
      </c>
      <c r="E211" s="37" t="s">
        <v>943</v>
      </c>
    </row>
    <row r="212" spans="1:16" ht="12.75">
      <c r="A212" s="26" t="s">
        <v>59</v>
      </c>
      <c s="31" t="s">
        <v>171</v>
      </c>
      <c s="31" t="s">
        <v>4095</v>
      </c>
      <c s="26" t="s">
        <v>62</v>
      </c>
      <c s="32" t="s">
        <v>4096</v>
      </c>
      <c s="33" t="s">
        <v>81</v>
      </c>
      <c s="34">
        <v>1</v>
      </c>
      <c s="35">
        <v>0</v>
      </c>
      <c s="35">
        <f>ROUND(ROUND(H212,2)*ROUND(G212,3),2)</f>
      </c>
      <c r="O212">
        <f>(I212*21)/100</f>
      </c>
      <c t="s">
        <v>33</v>
      </c>
    </row>
    <row r="213" spans="1:5" ht="12.75">
      <c r="A213" s="36" t="s">
        <v>65</v>
      </c>
      <c r="E213" s="37" t="s">
        <v>62</v>
      </c>
    </row>
    <row r="214" spans="1:5" ht="12.75">
      <c r="A214" s="38" t="s">
        <v>66</v>
      </c>
      <c r="E214" s="39" t="s">
        <v>946</v>
      </c>
    </row>
    <row r="215" spans="1:5" ht="25.5">
      <c r="A215" t="s">
        <v>67</v>
      </c>
      <c r="E215" s="37" t="s">
        <v>943</v>
      </c>
    </row>
    <row r="216" spans="1:16" ht="12.75">
      <c r="A216" s="26" t="s">
        <v>59</v>
      </c>
      <c s="31" t="s">
        <v>174</v>
      </c>
      <c s="31" t="s">
        <v>951</v>
      </c>
      <c s="26" t="s">
        <v>62</v>
      </c>
      <c s="32" t="s">
        <v>952</v>
      </c>
      <c s="33" t="s">
        <v>225</v>
      </c>
      <c s="34">
        <v>42</v>
      </c>
      <c s="35">
        <v>0</v>
      </c>
      <c s="35">
        <f>ROUND(ROUND(H216,2)*ROUND(G216,3),2)</f>
      </c>
      <c r="O216">
        <f>(I216*21)/100</f>
      </c>
      <c t="s">
        <v>33</v>
      </c>
    </row>
    <row r="217" spans="1:5" ht="12.75">
      <c r="A217" s="36" t="s">
        <v>65</v>
      </c>
      <c r="E217" s="37" t="s">
        <v>62</v>
      </c>
    </row>
    <row r="218" spans="1:5" ht="12.75">
      <c r="A218" s="38" t="s">
        <v>66</v>
      </c>
      <c r="E218" s="39" t="s">
        <v>4048</v>
      </c>
    </row>
    <row r="219" spans="1:5" ht="25.5">
      <c r="A219" t="s">
        <v>67</v>
      </c>
      <c r="E219" s="37" t="s">
        <v>953</v>
      </c>
    </row>
    <row r="220" spans="1:18" ht="12.75" customHeight="1">
      <c r="A220" s="6" t="s">
        <v>56</v>
      </c>
      <c s="6"/>
      <c s="41" t="s">
        <v>50</v>
      </c>
      <c s="6"/>
      <c s="29" t="s">
        <v>4036</v>
      </c>
      <c s="6"/>
      <c s="6"/>
      <c s="6"/>
      <c s="42">
        <f>0+Q220</f>
      </c>
      <c r="O220">
        <f>0+R220</f>
      </c>
      <c r="Q220">
        <f>0+I221+I225</f>
      </c>
      <c>
        <f>0+O221+O225</f>
      </c>
    </row>
    <row r="221" spans="1:16" ht="12.75">
      <c r="A221" s="26" t="s">
        <v>59</v>
      </c>
      <c s="31" t="s">
        <v>177</v>
      </c>
      <c s="31" t="s">
        <v>4324</v>
      </c>
      <c s="26" t="s">
        <v>62</v>
      </c>
      <c s="32" t="s">
        <v>4325</v>
      </c>
      <c s="33" t="s">
        <v>1969</v>
      </c>
      <c s="34">
        <v>20</v>
      </c>
      <c s="35">
        <v>0</v>
      </c>
      <c s="35">
        <f>ROUND(ROUND(H221,2)*ROUND(G221,3),2)</f>
      </c>
      <c r="O221">
        <f>(I221*21)/100</f>
      </c>
      <c t="s">
        <v>33</v>
      </c>
    </row>
    <row r="222" spans="1:5" ht="12.75">
      <c r="A222" s="36" t="s">
        <v>65</v>
      </c>
      <c r="E222" s="37" t="s">
        <v>62</v>
      </c>
    </row>
    <row r="223" spans="1:5" ht="12.75">
      <c r="A223" s="38" t="s">
        <v>66</v>
      </c>
      <c r="E223" s="39" t="s">
        <v>4048</v>
      </c>
    </row>
    <row r="224" spans="1:5" ht="25.5">
      <c r="A224" t="s">
        <v>67</v>
      </c>
      <c r="E224" s="37" t="s">
        <v>4326</v>
      </c>
    </row>
    <row r="225" spans="1:16" ht="12.75">
      <c r="A225" s="26" t="s">
        <v>59</v>
      </c>
      <c s="31" t="s">
        <v>180</v>
      </c>
      <c s="31" t="s">
        <v>4327</v>
      </c>
      <c s="26" t="s">
        <v>62</v>
      </c>
      <c s="32" t="s">
        <v>4328</v>
      </c>
      <c s="33" t="s">
        <v>216</v>
      </c>
      <c s="34">
        <v>2</v>
      </c>
      <c s="35">
        <v>0</v>
      </c>
      <c s="35">
        <f>ROUND(ROUND(H225,2)*ROUND(G225,3),2)</f>
      </c>
      <c r="O225">
        <f>(I225*21)/100</f>
      </c>
      <c t="s">
        <v>33</v>
      </c>
    </row>
    <row r="226" spans="1:5" ht="12.75">
      <c r="A226" s="36" t="s">
        <v>65</v>
      </c>
      <c r="E226" s="37" t="s">
        <v>62</v>
      </c>
    </row>
    <row r="227" spans="1:5" ht="12.75">
      <c r="A227" s="38" t="s">
        <v>66</v>
      </c>
      <c r="E227" s="39" t="s">
        <v>4048</v>
      </c>
    </row>
    <row r="228" spans="1:5" ht="63.75">
      <c r="A228" t="s">
        <v>67</v>
      </c>
      <c r="E228" s="37" t="s">
        <v>4268</v>
      </c>
    </row>
    <row r="229" spans="1:18" ht="12.75" customHeight="1">
      <c r="A229" s="6" t="s">
        <v>56</v>
      </c>
      <c s="6"/>
      <c s="41" t="s">
        <v>967</v>
      </c>
      <c s="6"/>
      <c s="29" t="s">
        <v>1675</v>
      </c>
      <c s="6"/>
      <c s="6"/>
      <c s="6"/>
      <c s="42">
        <f>0+Q229</f>
      </c>
      <c r="O229">
        <f>0+R229</f>
      </c>
      <c r="Q229">
        <f>0+I230+I234+I238</f>
      </c>
      <c>
        <f>0+O230+O234+O238</f>
      </c>
    </row>
    <row r="230" spans="1:16" ht="38.25">
      <c r="A230" s="26" t="s">
        <v>59</v>
      </c>
      <c s="31" t="s">
        <v>33</v>
      </c>
      <c s="31" t="s">
        <v>4145</v>
      </c>
      <c s="26" t="s">
        <v>62</v>
      </c>
      <c s="32" t="s">
        <v>4146</v>
      </c>
      <c s="33" t="s">
        <v>971</v>
      </c>
      <c s="34">
        <v>0.5</v>
      </c>
      <c s="35">
        <v>0</v>
      </c>
      <c s="35">
        <f>ROUND(ROUND(H230,2)*ROUND(G230,3),2)</f>
      </c>
      <c r="O230">
        <f>(I230*21)/100</f>
      </c>
      <c t="s">
        <v>33</v>
      </c>
    </row>
    <row r="231" spans="1:5" ht="38.25">
      <c r="A231" s="36" t="s">
        <v>65</v>
      </c>
      <c r="E231" s="37" t="s">
        <v>4146</v>
      </c>
    </row>
    <row r="232" spans="1:5" ht="12.75">
      <c r="A232" s="38" t="s">
        <v>66</v>
      </c>
      <c r="E232" s="39" t="s">
        <v>946</v>
      </c>
    </row>
    <row r="233" spans="1:5" ht="102">
      <c r="A233" t="s">
        <v>67</v>
      </c>
      <c r="E233" s="37" t="s">
        <v>1362</v>
      </c>
    </row>
    <row r="234" spans="1:16" ht="25.5">
      <c r="A234" s="26" t="s">
        <v>59</v>
      </c>
      <c s="31" t="s">
        <v>32</v>
      </c>
      <c s="31" t="s">
        <v>4329</v>
      </c>
      <c s="26" t="s">
        <v>62</v>
      </c>
      <c s="32" t="s">
        <v>4330</v>
      </c>
      <c s="33" t="s">
        <v>971</v>
      </c>
      <c s="34">
        <v>0.2</v>
      </c>
      <c s="35">
        <v>0</v>
      </c>
      <c s="35">
        <f>ROUND(ROUND(H234,2)*ROUND(G234,3),2)</f>
      </c>
      <c r="O234">
        <f>(I234*21)/100</f>
      </c>
      <c t="s">
        <v>33</v>
      </c>
    </row>
    <row r="235" spans="1:5" ht="25.5">
      <c r="A235" s="36" t="s">
        <v>65</v>
      </c>
      <c r="E235" s="37" t="s">
        <v>4330</v>
      </c>
    </row>
    <row r="236" spans="1:5" ht="12.75">
      <c r="A236" s="38" t="s">
        <v>66</v>
      </c>
      <c r="E236" s="39" t="s">
        <v>946</v>
      </c>
    </row>
    <row r="237" spans="1:5" ht="102">
      <c r="A237" t="s">
        <v>67</v>
      </c>
      <c r="E237" s="37" t="s">
        <v>1362</v>
      </c>
    </row>
    <row r="238" spans="1:16" ht="38.25">
      <c r="A238" s="26" t="s">
        <v>59</v>
      </c>
      <c s="31" t="s">
        <v>43</v>
      </c>
      <c s="31" t="s">
        <v>1262</v>
      </c>
      <c s="26" t="s">
        <v>62</v>
      </c>
      <c s="32" t="s">
        <v>1263</v>
      </c>
      <c s="33" t="s">
        <v>971</v>
      </c>
      <c s="34">
        <v>1</v>
      </c>
      <c s="35">
        <v>0</v>
      </c>
      <c s="35">
        <f>ROUND(ROUND(H238,2)*ROUND(G238,3),2)</f>
      </c>
      <c r="O238">
        <f>(I238*21)/100</f>
      </c>
      <c t="s">
        <v>33</v>
      </c>
    </row>
    <row r="239" spans="1:5" ht="38.25">
      <c r="A239" s="36" t="s">
        <v>65</v>
      </c>
      <c r="E239" s="37" t="s">
        <v>1263</v>
      </c>
    </row>
    <row r="240" spans="1:5" ht="12.75">
      <c r="A240" s="38" t="s">
        <v>66</v>
      </c>
      <c r="E240" s="39" t="s">
        <v>946</v>
      </c>
    </row>
    <row r="241" spans="1:5" ht="102">
      <c r="A241" t="s">
        <v>67</v>
      </c>
      <c r="E241" s="37" t="s">
        <v>1362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0+O11+O32</f>
      </c>
      <c t="s">
        <v>32</v>
      </c>
    </row>
    <row r="3" spans="1:16" ht="15" customHeight="1">
      <c r="A3" t="s">
        <v>12</v>
      </c>
      <c s="12" t="s">
        <v>14</v>
      </c>
      <c s="13" t="s">
        <v>15</v>
      </c>
      <c s="1"/>
      <c s="14" t="s">
        <v>16</v>
      </c>
      <c s="1"/>
      <c s="9"/>
      <c s="8" t="s">
        <v>4335</v>
      </c>
      <c s="43">
        <f>0+I11+I32</f>
      </c>
      <c r="O3" t="s">
        <v>29</v>
      </c>
      <c t="s">
        <v>33</v>
      </c>
    </row>
    <row r="4" spans="1:16" ht="15" customHeight="1">
      <c r="A4" t="s">
        <v>17</v>
      </c>
      <c s="12" t="s">
        <v>18</v>
      </c>
      <c s="13" t="s">
        <v>1315</v>
      </c>
      <c s="1"/>
      <c s="14" t="s">
        <v>1316</v>
      </c>
      <c s="1"/>
      <c s="1"/>
      <c s="11"/>
      <c s="11"/>
      <c r="O4" t="s">
        <v>30</v>
      </c>
      <c t="s">
        <v>33</v>
      </c>
    </row>
    <row r="5" spans="1:16" ht="12.75" customHeight="1">
      <c r="A5" t="s">
        <v>21</v>
      </c>
      <c s="12" t="s">
        <v>18</v>
      </c>
      <c s="13" t="s">
        <v>4331</v>
      </c>
      <c s="1"/>
      <c s="14" t="s">
        <v>4332</v>
      </c>
      <c s="1"/>
      <c s="1"/>
      <c s="1"/>
      <c s="1"/>
      <c r="O5" t="s">
        <v>31</v>
      </c>
      <c t="s">
        <v>33</v>
      </c>
    </row>
    <row r="6" spans="1:9" ht="12.75" customHeight="1">
      <c r="A6" t="s">
        <v>24</v>
      </c>
      <c s="12" t="s">
        <v>18</v>
      </c>
      <c s="13" t="s">
        <v>4333</v>
      </c>
      <c s="1"/>
      <c s="14" t="s">
        <v>4334</v>
      </c>
      <c s="1"/>
      <c s="1"/>
      <c s="1"/>
      <c s="1"/>
    </row>
    <row r="7" spans="1:9" ht="12.75" customHeight="1">
      <c r="A7" t="s">
        <v>27</v>
      </c>
      <c s="16" t="s">
        <v>28</v>
      </c>
      <c s="17" t="s">
        <v>4335</v>
      </c>
      <c s="6"/>
      <c s="18" t="s">
        <v>4336</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39</v>
      </c>
      <c s="27"/>
      <c s="29" t="s">
        <v>1326</v>
      </c>
      <c s="27"/>
      <c s="27"/>
      <c s="27"/>
      <c s="30">
        <f>0+Q11</f>
      </c>
      <c r="O11">
        <f>0+R11</f>
      </c>
      <c r="Q11">
        <f>0+I12+I16+I20+I24+I28</f>
      </c>
      <c>
        <f>0+O12+O16+O20+O24+O28</f>
      </c>
    </row>
    <row r="12" spans="1:16" ht="12.75">
      <c r="A12" s="26" t="s">
        <v>59</v>
      </c>
      <c s="31" t="s">
        <v>39</v>
      </c>
      <c s="31" t="s">
        <v>4340</v>
      </c>
      <c s="26" t="s">
        <v>62</v>
      </c>
      <c s="32" t="s">
        <v>4341</v>
      </c>
      <c s="33" t="s">
        <v>225</v>
      </c>
      <c s="34">
        <v>4393</v>
      </c>
      <c s="35">
        <v>0</v>
      </c>
      <c s="35">
        <f>ROUND(ROUND(H12,2)*ROUND(G12,3),2)</f>
      </c>
      <c r="O12">
        <f>(I12*21)/100</f>
      </c>
      <c t="s">
        <v>33</v>
      </c>
    </row>
    <row r="13" spans="1:5" ht="12.75">
      <c r="A13" s="36" t="s">
        <v>65</v>
      </c>
      <c r="E13" s="37" t="s">
        <v>62</v>
      </c>
    </row>
    <row r="14" spans="1:5" ht="12.75">
      <c r="A14" s="38" t="s">
        <v>66</v>
      </c>
      <c r="E14" s="39" t="s">
        <v>4342</v>
      </c>
    </row>
    <row r="15" spans="1:5" ht="38.25">
      <c r="A15" t="s">
        <v>67</v>
      </c>
      <c r="E15" s="37" t="s">
        <v>4343</v>
      </c>
    </row>
    <row r="16" spans="1:16" ht="12.75">
      <c r="A16" s="26" t="s">
        <v>59</v>
      </c>
      <c s="31" t="s">
        <v>33</v>
      </c>
      <c s="31" t="s">
        <v>4344</v>
      </c>
      <c s="26" t="s">
        <v>62</v>
      </c>
      <c s="32" t="s">
        <v>4345</v>
      </c>
      <c s="33" t="s">
        <v>449</v>
      </c>
      <c s="34">
        <v>22</v>
      </c>
      <c s="35">
        <v>0</v>
      </c>
      <c s="35">
        <f>ROUND(ROUND(H16,2)*ROUND(G16,3),2)</f>
      </c>
      <c r="O16">
        <f>(I16*21)/100</f>
      </c>
      <c t="s">
        <v>33</v>
      </c>
    </row>
    <row r="17" spans="1:5" ht="12.75">
      <c r="A17" s="36" t="s">
        <v>65</v>
      </c>
      <c r="E17" s="37" t="s">
        <v>62</v>
      </c>
    </row>
    <row r="18" spans="1:5" ht="12.75">
      <c r="A18" s="38" t="s">
        <v>66</v>
      </c>
      <c r="E18" s="39" t="s">
        <v>4342</v>
      </c>
    </row>
    <row r="19" spans="1:5" ht="165.75">
      <c r="A19" t="s">
        <v>67</v>
      </c>
      <c r="E19" s="37" t="s">
        <v>4346</v>
      </c>
    </row>
    <row r="20" spans="1:16" ht="12.75">
      <c r="A20" s="26" t="s">
        <v>59</v>
      </c>
      <c s="31" t="s">
        <v>32</v>
      </c>
      <c s="31" t="s">
        <v>4347</v>
      </c>
      <c s="26" t="s">
        <v>62</v>
      </c>
      <c s="32" t="s">
        <v>4348</v>
      </c>
      <c s="33" t="s">
        <v>449</v>
      </c>
      <c s="34">
        <v>9</v>
      </c>
      <c s="35">
        <v>0</v>
      </c>
      <c s="35">
        <f>ROUND(ROUND(H20,2)*ROUND(G20,3),2)</f>
      </c>
      <c r="O20">
        <f>(I20*21)/100</f>
      </c>
      <c t="s">
        <v>33</v>
      </c>
    </row>
    <row r="21" spans="1:5" ht="12.75">
      <c r="A21" s="36" t="s">
        <v>65</v>
      </c>
      <c r="E21" s="37" t="s">
        <v>62</v>
      </c>
    </row>
    <row r="22" spans="1:5" ht="12.75">
      <c r="A22" s="38" t="s">
        <v>66</v>
      </c>
      <c r="E22" s="39" t="s">
        <v>4342</v>
      </c>
    </row>
    <row r="23" spans="1:5" ht="165.75">
      <c r="A23" t="s">
        <v>67</v>
      </c>
      <c r="E23" s="37" t="s">
        <v>4346</v>
      </c>
    </row>
    <row r="24" spans="1:16" ht="12.75">
      <c r="A24" s="26" t="s">
        <v>59</v>
      </c>
      <c s="31" t="s">
        <v>43</v>
      </c>
      <c s="31" t="s">
        <v>4349</v>
      </c>
      <c s="26" t="s">
        <v>62</v>
      </c>
      <c s="32" t="s">
        <v>4350</v>
      </c>
      <c s="33" t="s">
        <v>449</v>
      </c>
      <c s="34">
        <v>739</v>
      </c>
      <c s="35">
        <v>0</v>
      </c>
      <c s="35">
        <f>ROUND(ROUND(H24,2)*ROUND(G24,3),2)</f>
      </c>
      <c r="O24">
        <f>(I24*21)/100</f>
      </c>
      <c t="s">
        <v>33</v>
      </c>
    </row>
    <row r="25" spans="1:5" ht="12.75">
      <c r="A25" s="36" t="s">
        <v>65</v>
      </c>
      <c r="E25" s="37" t="s">
        <v>62</v>
      </c>
    </row>
    <row r="26" spans="1:5" ht="12.75">
      <c r="A26" s="38" t="s">
        <v>66</v>
      </c>
      <c r="E26" s="39" t="s">
        <v>4342</v>
      </c>
    </row>
    <row r="27" spans="1:5" ht="165.75">
      <c r="A27" t="s">
        <v>67</v>
      </c>
      <c r="E27" s="37" t="s">
        <v>4346</v>
      </c>
    </row>
    <row r="28" spans="1:16" ht="25.5">
      <c r="A28" s="26" t="s">
        <v>59</v>
      </c>
      <c s="31" t="s">
        <v>237</v>
      </c>
      <c s="31" t="s">
        <v>4351</v>
      </c>
      <c s="26" t="s">
        <v>62</v>
      </c>
      <c s="32" t="s">
        <v>4352</v>
      </c>
      <c s="33" t="s">
        <v>971</v>
      </c>
      <c s="34">
        <v>384.19</v>
      </c>
      <c s="35">
        <v>0</v>
      </c>
      <c s="35">
        <f>ROUND(ROUND(H28,2)*ROUND(G28,3),2)</f>
      </c>
      <c r="O28">
        <f>(I28*21)/100</f>
      </c>
      <c t="s">
        <v>33</v>
      </c>
    </row>
    <row r="29" spans="1:5" ht="25.5">
      <c r="A29" s="36" t="s">
        <v>65</v>
      </c>
      <c r="E29" s="37" t="s">
        <v>4352</v>
      </c>
    </row>
    <row r="30" spans="1:5" ht="12.75">
      <c r="A30" s="38" t="s">
        <v>66</v>
      </c>
      <c r="E30" s="39" t="s">
        <v>62</v>
      </c>
    </row>
    <row r="31" spans="1:5" ht="102">
      <c r="A31" t="s">
        <v>67</v>
      </c>
      <c r="E31" s="37" t="s">
        <v>1362</v>
      </c>
    </row>
    <row r="32" spans="1:18" ht="12.75" customHeight="1">
      <c r="A32" s="6" t="s">
        <v>56</v>
      </c>
      <c s="6"/>
      <c s="41" t="s">
        <v>33</v>
      </c>
      <c s="6"/>
      <c s="29" t="s">
        <v>4353</v>
      </c>
      <c s="6"/>
      <c s="6"/>
      <c s="6"/>
      <c s="42">
        <f>0+Q32</f>
      </c>
      <c r="O32">
        <f>0+R32</f>
      </c>
      <c r="Q32">
        <f>0+I33+I37+I41+I45+I49+I53+I57+I61</f>
      </c>
      <c>
        <f>0+O33+O37+O41+O45+O49+O53+O57+O61</f>
      </c>
    </row>
    <row r="33" spans="1:16" ht="12.75">
      <c r="A33" s="26" t="s">
        <v>59</v>
      </c>
      <c s="31" t="s">
        <v>45</v>
      </c>
      <c s="31" t="s">
        <v>4354</v>
      </c>
      <c s="26" t="s">
        <v>62</v>
      </c>
      <c s="32" t="s">
        <v>4355</v>
      </c>
      <c s="33" t="s">
        <v>216</v>
      </c>
      <c s="34">
        <v>3.4</v>
      </c>
      <c s="35">
        <v>0</v>
      </c>
      <c s="35">
        <f>ROUND(ROUND(H33,2)*ROUND(G33,3),2)</f>
      </c>
      <c r="O33">
        <f>(I33*21)/100</f>
      </c>
      <c t="s">
        <v>33</v>
      </c>
    </row>
    <row r="34" spans="1:5" ht="12.75">
      <c r="A34" s="36" t="s">
        <v>65</v>
      </c>
      <c r="E34" s="37" t="s">
        <v>62</v>
      </c>
    </row>
    <row r="35" spans="1:5" ht="12.75">
      <c r="A35" s="38" t="s">
        <v>66</v>
      </c>
      <c r="E35" s="39" t="s">
        <v>4356</v>
      </c>
    </row>
    <row r="36" spans="1:5" ht="38.25">
      <c r="A36" t="s">
        <v>67</v>
      </c>
      <c r="E36" s="37" t="s">
        <v>4357</v>
      </c>
    </row>
    <row r="37" spans="1:16" ht="12.75">
      <c r="A37" s="26" t="s">
        <v>59</v>
      </c>
      <c s="31" t="s">
        <v>47</v>
      </c>
      <c s="31" t="s">
        <v>4358</v>
      </c>
      <c s="26" t="s">
        <v>62</v>
      </c>
      <c s="32" t="s">
        <v>4359</v>
      </c>
      <c s="33" t="s">
        <v>225</v>
      </c>
      <c s="34">
        <v>320</v>
      </c>
      <c s="35">
        <v>0</v>
      </c>
      <c s="35">
        <f>ROUND(ROUND(H37,2)*ROUND(G37,3),2)</f>
      </c>
      <c r="O37">
        <f>(I37*21)/100</f>
      </c>
      <c t="s">
        <v>33</v>
      </c>
    </row>
    <row r="38" spans="1:5" ht="12.75">
      <c r="A38" s="36" t="s">
        <v>65</v>
      </c>
      <c r="E38" s="37" t="s">
        <v>62</v>
      </c>
    </row>
    <row r="39" spans="1:5" ht="25.5">
      <c r="A39" s="38" t="s">
        <v>66</v>
      </c>
      <c r="E39" s="39" t="s">
        <v>4360</v>
      </c>
    </row>
    <row r="40" spans="1:5" ht="12.75">
      <c r="A40" t="s">
        <v>67</v>
      </c>
      <c r="E40" s="37" t="s">
        <v>4361</v>
      </c>
    </row>
    <row r="41" spans="1:16" ht="12.75">
      <c r="A41" s="26" t="s">
        <v>59</v>
      </c>
      <c s="31" t="s">
        <v>201</v>
      </c>
      <c s="31" t="s">
        <v>4362</v>
      </c>
      <c s="26" t="s">
        <v>62</v>
      </c>
      <c s="32" t="s">
        <v>4363</v>
      </c>
      <c s="33" t="s">
        <v>449</v>
      </c>
      <c s="34">
        <v>320</v>
      </c>
      <c s="35">
        <v>0</v>
      </c>
      <c s="35">
        <f>ROUND(ROUND(H41,2)*ROUND(G41,3),2)</f>
      </c>
      <c r="O41">
        <f>(I41*21)/100</f>
      </c>
      <c t="s">
        <v>33</v>
      </c>
    </row>
    <row r="42" spans="1:5" ht="12.75">
      <c r="A42" s="36" t="s">
        <v>65</v>
      </c>
      <c r="E42" s="37" t="s">
        <v>62</v>
      </c>
    </row>
    <row r="43" spans="1:5" ht="12.75">
      <c r="A43" s="38" t="s">
        <v>66</v>
      </c>
      <c r="E43" s="39" t="s">
        <v>4364</v>
      </c>
    </row>
    <row r="44" spans="1:5" ht="38.25">
      <c r="A44" t="s">
        <v>67</v>
      </c>
      <c r="E44" s="37" t="s">
        <v>4365</v>
      </c>
    </row>
    <row r="45" spans="1:16" ht="12.75">
      <c r="A45" s="26" t="s">
        <v>59</v>
      </c>
      <c s="31" t="s">
        <v>226</v>
      </c>
      <c s="31" t="s">
        <v>4366</v>
      </c>
      <c s="26" t="s">
        <v>62</v>
      </c>
      <c s="32" t="s">
        <v>4367</v>
      </c>
      <c s="33" t="s">
        <v>449</v>
      </c>
      <c s="34">
        <v>6</v>
      </c>
      <c s="35">
        <v>0</v>
      </c>
      <c s="35">
        <f>ROUND(ROUND(H45,2)*ROUND(G45,3),2)</f>
      </c>
      <c r="O45">
        <f>(I45*21)/100</f>
      </c>
      <c t="s">
        <v>33</v>
      </c>
    </row>
    <row r="46" spans="1:5" ht="12.75">
      <c r="A46" s="36" t="s">
        <v>65</v>
      </c>
      <c r="E46" s="37" t="s">
        <v>62</v>
      </c>
    </row>
    <row r="47" spans="1:5" ht="12.75">
      <c r="A47" s="38" t="s">
        <v>66</v>
      </c>
      <c r="E47" s="39" t="s">
        <v>4368</v>
      </c>
    </row>
    <row r="48" spans="1:5" ht="76.5">
      <c r="A48" t="s">
        <v>67</v>
      </c>
      <c r="E48" s="37" t="s">
        <v>4369</v>
      </c>
    </row>
    <row r="49" spans="1:16" ht="25.5">
      <c r="A49" s="26" t="s">
        <v>59</v>
      </c>
      <c s="31" t="s">
        <v>50</v>
      </c>
      <c s="31" t="s">
        <v>4370</v>
      </c>
      <c s="26" t="s">
        <v>62</v>
      </c>
      <c s="32" t="s">
        <v>4371</v>
      </c>
      <c s="33" t="s">
        <v>449</v>
      </c>
      <c s="34">
        <v>20</v>
      </c>
      <c s="35">
        <v>0</v>
      </c>
      <c s="35">
        <f>ROUND(ROUND(H49,2)*ROUND(G49,3),2)</f>
      </c>
      <c r="O49">
        <f>(I49*21)/100</f>
      </c>
      <c t="s">
        <v>33</v>
      </c>
    </row>
    <row r="50" spans="1:5" ht="12.75">
      <c r="A50" s="36" t="s">
        <v>65</v>
      </c>
      <c r="E50" s="37" t="s">
        <v>62</v>
      </c>
    </row>
    <row r="51" spans="1:5" ht="12.75">
      <c r="A51" s="38" t="s">
        <v>66</v>
      </c>
      <c r="E51" s="39" t="s">
        <v>4368</v>
      </c>
    </row>
    <row r="52" spans="1:5" ht="102">
      <c r="A52" t="s">
        <v>67</v>
      </c>
      <c r="E52" s="37" t="s">
        <v>4372</v>
      </c>
    </row>
    <row r="53" spans="1:16" ht="25.5">
      <c r="A53" s="26" t="s">
        <v>59</v>
      </c>
      <c s="31" t="s">
        <v>52</v>
      </c>
      <c s="31" t="s">
        <v>4373</v>
      </c>
      <c s="26" t="s">
        <v>62</v>
      </c>
      <c s="32" t="s">
        <v>4374</v>
      </c>
      <c s="33" t="s">
        <v>449</v>
      </c>
      <c s="34">
        <v>2</v>
      </c>
      <c s="35">
        <v>0</v>
      </c>
      <c s="35">
        <f>ROUND(ROUND(H53,2)*ROUND(G53,3),2)</f>
      </c>
      <c r="O53">
        <f>(I53*21)/100</f>
      </c>
      <c t="s">
        <v>33</v>
      </c>
    </row>
    <row r="54" spans="1:5" ht="12.75">
      <c r="A54" s="36" t="s">
        <v>65</v>
      </c>
      <c r="E54" s="37" t="s">
        <v>62</v>
      </c>
    </row>
    <row r="55" spans="1:5" ht="12.75">
      <c r="A55" s="38" t="s">
        <v>66</v>
      </c>
      <c r="E55" s="39" t="s">
        <v>4368</v>
      </c>
    </row>
    <row r="56" spans="1:5" ht="114.75">
      <c r="A56" t="s">
        <v>67</v>
      </c>
      <c r="E56" s="37" t="s">
        <v>4375</v>
      </c>
    </row>
    <row r="57" spans="1:16" ht="12.75">
      <c r="A57" s="26" t="s">
        <v>59</v>
      </c>
      <c s="31" t="s">
        <v>231</v>
      </c>
      <c s="31" t="s">
        <v>4376</v>
      </c>
      <c s="26" t="s">
        <v>62</v>
      </c>
      <c s="32" t="s">
        <v>4377</v>
      </c>
      <c s="33" t="s">
        <v>449</v>
      </c>
      <c s="34">
        <v>6</v>
      </c>
      <c s="35">
        <v>0</v>
      </c>
      <c s="35">
        <f>ROUND(ROUND(H57,2)*ROUND(G57,3),2)</f>
      </c>
      <c r="O57">
        <f>(I57*21)/100</f>
      </c>
      <c t="s">
        <v>33</v>
      </c>
    </row>
    <row r="58" spans="1:5" ht="12.75">
      <c r="A58" s="36" t="s">
        <v>65</v>
      </c>
      <c r="E58" s="37" t="s">
        <v>62</v>
      </c>
    </row>
    <row r="59" spans="1:5" ht="12.75">
      <c r="A59" s="38" t="s">
        <v>66</v>
      </c>
      <c r="E59" s="39" t="s">
        <v>4368</v>
      </c>
    </row>
    <row r="60" spans="1:5" ht="102">
      <c r="A60" t="s">
        <v>67</v>
      </c>
      <c r="E60" s="37" t="s">
        <v>4372</v>
      </c>
    </row>
    <row r="61" spans="1:16" ht="12.75">
      <c r="A61" s="26" t="s">
        <v>59</v>
      </c>
      <c s="31" t="s">
        <v>234</v>
      </c>
      <c s="31" t="s">
        <v>1715</v>
      </c>
      <c s="26" t="s">
        <v>62</v>
      </c>
      <c s="32" t="s">
        <v>1716</v>
      </c>
      <c s="33" t="s">
        <v>216</v>
      </c>
      <c s="34">
        <v>74.4</v>
      </c>
      <c s="35">
        <v>0</v>
      </c>
      <c s="35">
        <f>ROUND(ROUND(H61,2)*ROUND(G61,3),2)</f>
      </c>
      <c r="O61">
        <f>(I61*21)/100</f>
      </c>
      <c t="s">
        <v>33</v>
      </c>
    </row>
    <row r="62" spans="1:5" ht="12.75">
      <c r="A62" s="36" t="s">
        <v>65</v>
      </c>
      <c r="E62" s="37" t="s">
        <v>62</v>
      </c>
    </row>
    <row r="63" spans="1:5" ht="25.5">
      <c r="A63" s="38" t="s">
        <v>66</v>
      </c>
      <c r="E63" s="39" t="s">
        <v>4378</v>
      </c>
    </row>
    <row r="64" spans="1:5" ht="38.25">
      <c r="A64" t="s">
        <v>67</v>
      </c>
      <c r="E64" s="37" t="s">
        <v>1718</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19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0+O11+O88+O129+O158+O183+O192</f>
      </c>
      <c t="s">
        <v>32</v>
      </c>
    </row>
    <row r="3" spans="1:16" ht="15" customHeight="1">
      <c r="A3" t="s">
        <v>12</v>
      </c>
      <c s="12" t="s">
        <v>14</v>
      </c>
      <c s="13" t="s">
        <v>15</v>
      </c>
      <c s="1"/>
      <c s="14" t="s">
        <v>16</v>
      </c>
      <c s="1"/>
      <c s="9"/>
      <c s="8" t="s">
        <v>4379</v>
      </c>
      <c s="43">
        <f>0+I11+I88+I129+I158+I183+I192</f>
      </c>
      <c r="O3" t="s">
        <v>29</v>
      </c>
      <c t="s">
        <v>33</v>
      </c>
    </row>
    <row r="4" spans="1:16" ht="15" customHeight="1">
      <c r="A4" t="s">
        <v>17</v>
      </c>
      <c s="12" t="s">
        <v>18</v>
      </c>
      <c s="13" t="s">
        <v>1315</v>
      </c>
      <c s="1"/>
      <c s="14" t="s">
        <v>1316</v>
      </c>
      <c s="1"/>
      <c s="1"/>
      <c s="11"/>
      <c s="11"/>
      <c r="O4" t="s">
        <v>30</v>
      </c>
      <c t="s">
        <v>33</v>
      </c>
    </row>
    <row r="5" spans="1:16" ht="12.75" customHeight="1">
      <c r="A5" t="s">
        <v>21</v>
      </c>
      <c s="12" t="s">
        <v>18</v>
      </c>
      <c s="13" t="s">
        <v>4331</v>
      </c>
      <c s="1"/>
      <c s="14" t="s">
        <v>4332</v>
      </c>
      <c s="1"/>
      <c s="1"/>
      <c s="1"/>
      <c s="1"/>
      <c r="O5" t="s">
        <v>31</v>
      </c>
      <c t="s">
        <v>33</v>
      </c>
    </row>
    <row r="6" spans="1:9" ht="12.75" customHeight="1">
      <c r="A6" t="s">
        <v>24</v>
      </c>
      <c s="12" t="s">
        <v>18</v>
      </c>
      <c s="13" t="s">
        <v>4333</v>
      </c>
      <c s="1"/>
      <c s="14" t="s">
        <v>4334</v>
      </c>
      <c s="1"/>
      <c s="1"/>
      <c s="1"/>
      <c s="1"/>
    </row>
    <row r="7" spans="1:9" ht="12.75" customHeight="1">
      <c r="A7" t="s">
        <v>27</v>
      </c>
      <c s="16" t="s">
        <v>28</v>
      </c>
      <c s="17" t="s">
        <v>4379</v>
      </c>
      <c s="6"/>
      <c s="18" t="s">
        <v>4380</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39</v>
      </c>
      <c s="27"/>
      <c s="29" t="s">
        <v>1326</v>
      </c>
      <c s="27"/>
      <c s="27"/>
      <c s="27"/>
      <c s="30">
        <f>0+Q11</f>
      </c>
      <c r="O11">
        <f>0+R11</f>
      </c>
      <c r="Q11">
        <f>0+I12+I16+I20+I24+I28+I32+I36+I40+I44+I48+I52+I56+I60+I64+I68+I72+I76+I80+I84</f>
      </c>
      <c>
        <f>0+O12+O16+O20+O24+O28+O32+O36+O40+O44+O48+O52+O56+O60+O64+O68+O72+O76+O80+O84</f>
      </c>
    </row>
    <row r="12" spans="1:16" ht="12.75">
      <c r="A12" s="26" t="s">
        <v>59</v>
      </c>
      <c s="31" t="s">
        <v>39</v>
      </c>
      <c s="31" t="s">
        <v>4382</v>
      </c>
      <c s="26" t="s">
        <v>62</v>
      </c>
      <c s="32" t="s">
        <v>4383</v>
      </c>
      <c s="33" t="s">
        <v>998</v>
      </c>
      <c s="34">
        <v>22.8</v>
      </c>
      <c s="35">
        <v>0</v>
      </c>
      <c s="35">
        <f>ROUND(ROUND(H12,2)*ROUND(G12,3),2)</f>
      </c>
      <c r="O12">
        <f>(I12*21)/100</f>
      </c>
      <c t="s">
        <v>33</v>
      </c>
    </row>
    <row r="13" spans="1:5" ht="12.75">
      <c r="A13" s="36" t="s">
        <v>65</v>
      </c>
      <c r="E13" s="37" t="s">
        <v>4383</v>
      </c>
    </row>
    <row r="14" spans="1:5" ht="12.75">
      <c r="A14" s="38" t="s">
        <v>66</v>
      </c>
      <c r="E14" s="39" t="s">
        <v>62</v>
      </c>
    </row>
    <row r="15" spans="1:5" ht="12.75">
      <c r="A15" t="s">
        <v>67</v>
      </c>
      <c r="E15" s="37" t="s">
        <v>62</v>
      </c>
    </row>
    <row r="16" spans="1:16" ht="12.75">
      <c r="A16" s="26" t="s">
        <v>59</v>
      </c>
      <c s="31" t="s">
        <v>33</v>
      </c>
      <c s="31" t="s">
        <v>1529</v>
      </c>
      <c s="26" t="s">
        <v>62</v>
      </c>
      <c s="32" t="s">
        <v>1530</v>
      </c>
      <c s="33" t="s">
        <v>971</v>
      </c>
      <c s="34">
        <v>136.8</v>
      </c>
      <c s="35">
        <v>0</v>
      </c>
      <c s="35">
        <f>ROUND(ROUND(H16,2)*ROUND(G16,3),2)</f>
      </c>
      <c r="O16">
        <f>(I16*21)/100</f>
      </c>
      <c t="s">
        <v>33</v>
      </c>
    </row>
    <row r="17" spans="1:5" ht="12.75">
      <c r="A17" s="36" t="s">
        <v>65</v>
      </c>
      <c r="E17" s="37" t="s">
        <v>1530</v>
      </c>
    </row>
    <row r="18" spans="1:5" ht="12.75">
      <c r="A18" s="38" t="s">
        <v>66</v>
      </c>
      <c r="E18" s="39" t="s">
        <v>4384</v>
      </c>
    </row>
    <row r="19" spans="1:5" ht="12.75">
      <c r="A19" t="s">
        <v>67</v>
      </c>
      <c r="E19" s="37" t="s">
        <v>62</v>
      </c>
    </row>
    <row r="20" spans="1:16" ht="12.75">
      <c r="A20" s="26" t="s">
        <v>59</v>
      </c>
      <c s="31" t="s">
        <v>32</v>
      </c>
      <c s="31" t="s">
        <v>4385</v>
      </c>
      <c s="26" t="s">
        <v>62</v>
      </c>
      <c s="32" t="s">
        <v>4386</v>
      </c>
      <c s="33" t="s">
        <v>225</v>
      </c>
      <c s="34">
        <v>36</v>
      </c>
      <c s="35">
        <v>0</v>
      </c>
      <c s="35">
        <f>ROUND(ROUND(H20,2)*ROUND(G20,3),2)</f>
      </c>
      <c r="O20">
        <f>(I20*21)/100</f>
      </c>
      <c t="s">
        <v>33</v>
      </c>
    </row>
    <row r="21" spans="1:5" ht="38.25">
      <c r="A21" s="36" t="s">
        <v>65</v>
      </c>
      <c r="E21" s="37" t="s">
        <v>4387</v>
      </c>
    </row>
    <row r="22" spans="1:5" ht="25.5">
      <c r="A22" s="38" t="s">
        <v>66</v>
      </c>
      <c r="E22" s="39" t="s">
        <v>4388</v>
      </c>
    </row>
    <row r="23" spans="1:5" ht="255">
      <c r="A23" t="s">
        <v>67</v>
      </c>
      <c r="E23" s="37" t="s">
        <v>2738</v>
      </c>
    </row>
    <row r="24" spans="1:16" ht="12.75">
      <c r="A24" s="26" t="s">
        <v>59</v>
      </c>
      <c s="31" t="s">
        <v>43</v>
      </c>
      <c s="31" t="s">
        <v>4389</v>
      </c>
      <c s="26" t="s">
        <v>62</v>
      </c>
      <c s="32" t="s">
        <v>4390</v>
      </c>
      <c s="33" t="s">
        <v>225</v>
      </c>
      <c s="34">
        <v>13.2</v>
      </c>
      <c s="35">
        <v>0</v>
      </c>
      <c s="35">
        <f>ROUND(ROUND(H24,2)*ROUND(G24,3),2)</f>
      </c>
      <c r="O24">
        <f>(I24*21)/100</f>
      </c>
      <c t="s">
        <v>33</v>
      </c>
    </row>
    <row r="25" spans="1:5" ht="25.5">
      <c r="A25" s="36" t="s">
        <v>65</v>
      </c>
      <c r="E25" s="37" t="s">
        <v>4391</v>
      </c>
    </row>
    <row r="26" spans="1:5" ht="63.75">
      <c r="A26" s="38" t="s">
        <v>66</v>
      </c>
      <c r="E26" s="39" t="s">
        <v>4392</v>
      </c>
    </row>
    <row r="27" spans="1:5" ht="25.5">
      <c r="A27" t="s">
        <v>67</v>
      </c>
      <c r="E27" s="37" t="s">
        <v>4393</v>
      </c>
    </row>
    <row r="28" spans="1:16" ht="12.75">
      <c r="A28" s="26" t="s">
        <v>59</v>
      </c>
      <c s="31" t="s">
        <v>45</v>
      </c>
      <c s="31" t="s">
        <v>2743</v>
      </c>
      <c s="26" t="s">
        <v>62</v>
      </c>
      <c s="32" t="s">
        <v>2744</v>
      </c>
      <c s="33" t="s">
        <v>71</v>
      </c>
      <c s="34">
        <v>12.37</v>
      </c>
      <c s="35">
        <v>0</v>
      </c>
      <c s="35">
        <f>ROUND(ROUND(H28,2)*ROUND(G28,3),2)</f>
      </c>
      <c r="O28">
        <f>(I28*21)/100</f>
      </c>
      <c t="s">
        <v>33</v>
      </c>
    </row>
    <row r="29" spans="1:5" ht="25.5">
      <c r="A29" s="36" t="s">
        <v>65</v>
      </c>
      <c r="E29" s="37" t="s">
        <v>2745</v>
      </c>
    </row>
    <row r="30" spans="1:5" ht="38.25">
      <c r="A30" s="38" t="s">
        <v>66</v>
      </c>
      <c r="E30" s="39" t="s">
        <v>4394</v>
      </c>
    </row>
    <row r="31" spans="1:5" ht="153">
      <c r="A31" t="s">
        <v>67</v>
      </c>
      <c r="E31" s="37" t="s">
        <v>2747</v>
      </c>
    </row>
    <row r="32" spans="1:16" ht="12.75">
      <c r="A32" s="26" t="s">
        <v>59</v>
      </c>
      <c s="31" t="s">
        <v>47</v>
      </c>
      <c s="31" t="s">
        <v>3189</v>
      </c>
      <c s="26" t="s">
        <v>62</v>
      </c>
      <c s="32" t="s">
        <v>3190</v>
      </c>
      <c s="33" t="s">
        <v>225</v>
      </c>
      <c s="34">
        <v>2560</v>
      </c>
      <c s="35">
        <v>0</v>
      </c>
      <c s="35">
        <f>ROUND(ROUND(H32,2)*ROUND(G32,3),2)</f>
      </c>
      <c r="O32">
        <f>(I32*21)/100</f>
      </c>
      <c t="s">
        <v>33</v>
      </c>
    </row>
    <row r="33" spans="1:5" ht="12.75">
      <c r="A33" s="36" t="s">
        <v>65</v>
      </c>
      <c r="E33" s="37" t="s">
        <v>3191</v>
      </c>
    </row>
    <row r="34" spans="1:5" ht="38.25">
      <c r="A34" s="38" t="s">
        <v>66</v>
      </c>
      <c r="E34" s="39" t="s">
        <v>4395</v>
      </c>
    </row>
    <row r="35" spans="1:5" ht="63.75">
      <c r="A35" t="s">
        <v>67</v>
      </c>
      <c r="E35" s="37" t="s">
        <v>3193</v>
      </c>
    </row>
    <row r="36" spans="1:16" ht="25.5">
      <c r="A36" s="26" t="s">
        <v>59</v>
      </c>
      <c s="31" t="s">
        <v>201</v>
      </c>
      <c s="31" t="s">
        <v>1532</v>
      </c>
      <c s="26" t="s">
        <v>62</v>
      </c>
      <c s="32" t="s">
        <v>1533</v>
      </c>
      <c s="33" t="s">
        <v>216</v>
      </c>
      <c s="34">
        <v>32.841</v>
      </c>
      <c s="35">
        <v>0</v>
      </c>
      <c s="35">
        <f>ROUND(ROUND(H36,2)*ROUND(G36,3),2)</f>
      </c>
      <c r="O36">
        <f>(I36*21)/100</f>
      </c>
      <c t="s">
        <v>33</v>
      </c>
    </row>
    <row r="37" spans="1:5" ht="25.5">
      <c r="A37" s="36" t="s">
        <v>65</v>
      </c>
      <c r="E37" s="37" t="s">
        <v>1534</v>
      </c>
    </row>
    <row r="38" spans="1:5" ht="76.5">
      <c r="A38" s="38" t="s">
        <v>66</v>
      </c>
      <c r="E38" s="39" t="s">
        <v>4396</v>
      </c>
    </row>
    <row r="39" spans="1:5" ht="51">
      <c r="A39" t="s">
        <v>67</v>
      </c>
      <c r="E39" s="37" t="s">
        <v>1536</v>
      </c>
    </row>
    <row r="40" spans="1:16" ht="25.5">
      <c r="A40" s="26" t="s">
        <v>59</v>
      </c>
      <c s="31" t="s">
        <v>226</v>
      </c>
      <c s="31" t="s">
        <v>4397</v>
      </c>
      <c s="26" t="s">
        <v>62</v>
      </c>
      <c s="32" t="s">
        <v>4398</v>
      </c>
      <c s="33" t="s">
        <v>216</v>
      </c>
      <c s="34">
        <v>4750</v>
      </c>
      <c s="35">
        <v>0</v>
      </c>
      <c s="35">
        <f>ROUND(ROUND(H40,2)*ROUND(G40,3),2)</f>
      </c>
      <c r="O40">
        <f>(I40*21)/100</f>
      </c>
      <c t="s">
        <v>33</v>
      </c>
    </row>
    <row r="41" spans="1:5" ht="25.5">
      <c r="A41" s="36" t="s">
        <v>65</v>
      </c>
      <c r="E41" s="37" t="s">
        <v>4399</v>
      </c>
    </row>
    <row r="42" spans="1:5" ht="38.25">
      <c r="A42" s="38" t="s">
        <v>66</v>
      </c>
      <c r="E42" s="39" t="s">
        <v>4400</v>
      </c>
    </row>
    <row r="43" spans="1:5" ht="51">
      <c r="A43" t="s">
        <v>67</v>
      </c>
      <c r="E43" s="37" t="s">
        <v>1536</v>
      </c>
    </row>
    <row r="44" spans="1:16" ht="25.5">
      <c r="A44" s="26" t="s">
        <v>59</v>
      </c>
      <c s="31" t="s">
        <v>50</v>
      </c>
      <c s="31" t="s">
        <v>3341</v>
      </c>
      <c s="26" t="s">
        <v>62</v>
      </c>
      <c s="32" t="s">
        <v>3342</v>
      </c>
      <c s="33" t="s">
        <v>216</v>
      </c>
      <c s="34">
        <v>4199</v>
      </c>
      <c s="35">
        <v>0</v>
      </c>
      <c s="35">
        <f>ROUND(ROUND(H44,2)*ROUND(G44,3),2)</f>
      </c>
      <c r="O44">
        <f>(I44*21)/100</f>
      </c>
      <c t="s">
        <v>33</v>
      </c>
    </row>
    <row r="45" spans="1:5" ht="38.25">
      <c r="A45" s="36" t="s">
        <v>65</v>
      </c>
      <c r="E45" s="37" t="s">
        <v>3343</v>
      </c>
    </row>
    <row r="46" spans="1:5" ht="51">
      <c r="A46" s="38" t="s">
        <v>66</v>
      </c>
      <c r="E46" s="39" t="s">
        <v>4401</v>
      </c>
    </row>
    <row r="47" spans="1:5" ht="63.75">
      <c r="A47" t="s">
        <v>67</v>
      </c>
      <c r="E47" s="37" t="s">
        <v>3345</v>
      </c>
    </row>
    <row r="48" spans="1:16" ht="12.75">
      <c r="A48" s="26" t="s">
        <v>59</v>
      </c>
      <c s="31" t="s">
        <v>52</v>
      </c>
      <c s="31" t="s">
        <v>1788</v>
      </c>
      <c s="26" t="s">
        <v>62</v>
      </c>
      <c s="32" t="s">
        <v>4402</v>
      </c>
      <c s="33" t="s">
        <v>216</v>
      </c>
      <c s="34">
        <v>1804.5</v>
      </c>
      <c s="35">
        <v>0</v>
      </c>
      <c s="35">
        <f>ROUND(ROUND(H48,2)*ROUND(G48,3),2)</f>
      </c>
      <c r="O48">
        <f>(I48*21)/100</f>
      </c>
      <c t="s">
        <v>33</v>
      </c>
    </row>
    <row r="49" spans="1:5" ht="25.5">
      <c r="A49" s="36" t="s">
        <v>65</v>
      </c>
      <c r="E49" s="37" t="s">
        <v>1789</v>
      </c>
    </row>
    <row r="50" spans="1:5" ht="76.5">
      <c r="A50" s="38" t="s">
        <v>66</v>
      </c>
      <c r="E50" s="39" t="s">
        <v>4403</v>
      </c>
    </row>
    <row r="51" spans="1:5" ht="114.75">
      <c r="A51" t="s">
        <v>67</v>
      </c>
      <c r="E51" s="37" t="s">
        <v>4404</v>
      </c>
    </row>
    <row r="52" spans="1:16" ht="12.75">
      <c r="A52" s="26" t="s">
        <v>59</v>
      </c>
      <c s="31" t="s">
        <v>231</v>
      </c>
      <c s="31" t="s">
        <v>1346</v>
      </c>
      <c s="26" t="s">
        <v>62</v>
      </c>
      <c s="32" t="s">
        <v>1347</v>
      </c>
      <c s="33" t="s">
        <v>216</v>
      </c>
      <c s="34">
        <v>5408.368</v>
      </c>
      <c s="35">
        <v>0</v>
      </c>
      <c s="35">
        <f>ROUND(ROUND(H52,2)*ROUND(G52,3),2)</f>
      </c>
      <c r="O52">
        <f>(I52*21)/100</f>
      </c>
      <c t="s">
        <v>33</v>
      </c>
    </row>
    <row r="53" spans="1:5" ht="25.5">
      <c r="A53" s="36" t="s">
        <v>65</v>
      </c>
      <c r="E53" s="37" t="s">
        <v>1348</v>
      </c>
    </row>
    <row r="54" spans="1:5" ht="408">
      <c r="A54" s="38" t="s">
        <v>66</v>
      </c>
      <c r="E54" s="39" t="s">
        <v>4405</v>
      </c>
    </row>
    <row r="55" spans="1:5" ht="216.75">
      <c r="A55" t="s">
        <v>67</v>
      </c>
      <c r="E55" s="37" t="s">
        <v>1350</v>
      </c>
    </row>
    <row r="56" spans="1:16" ht="12.75">
      <c r="A56" s="26" t="s">
        <v>59</v>
      </c>
      <c s="31" t="s">
        <v>234</v>
      </c>
      <c s="31" t="s">
        <v>4406</v>
      </c>
      <c s="26" t="s">
        <v>62</v>
      </c>
      <c s="32" t="s">
        <v>4407</v>
      </c>
      <c s="33" t="s">
        <v>216</v>
      </c>
      <c s="34">
        <v>2.696</v>
      </c>
      <c s="35">
        <v>0</v>
      </c>
      <c s="35">
        <f>ROUND(ROUND(H56,2)*ROUND(G56,3),2)</f>
      </c>
      <c r="O56">
        <f>(I56*21)/100</f>
      </c>
      <c t="s">
        <v>33</v>
      </c>
    </row>
    <row r="57" spans="1:5" ht="25.5">
      <c r="A57" s="36" t="s">
        <v>65</v>
      </c>
      <c r="E57" s="37" t="s">
        <v>4408</v>
      </c>
    </row>
    <row r="58" spans="1:5" ht="51">
      <c r="A58" s="38" t="s">
        <v>66</v>
      </c>
      <c r="E58" s="39" t="s">
        <v>4409</v>
      </c>
    </row>
    <row r="59" spans="1:5" ht="216.75">
      <c r="A59" t="s">
        <v>67</v>
      </c>
      <c r="E59" s="37" t="s">
        <v>1350</v>
      </c>
    </row>
    <row r="60" spans="1:16" ht="25.5">
      <c r="A60" s="26" t="s">
        <v>59</v>
      </c>
      <c s="31" t="s">
        <v>237</v>
      </c>
      <c s="31" t="s">
        <v>4410</v>
      </c>
      <c s="26" t="s">
        <v>62</v>
      </c>
      <c s="32" t="s">
        <v>4411</v>
      </c>
      <c s="33" t="s">
        <v>225</v>
      </c>
      <c s="34">
        <v>1520</v>
      </c>
      <c s="35">
        <v>0</v>
      </c>
      <c s="35">
        <f>ROUND(ROUND(H60,2)*ROUND(G60,3),2)</f>
      </c>
      <c r="O60">
        <f>(I60*21)/100</f>
      </c>
      <c t="s">
        <v>33</v>
      </c>
    </row>
    <row r="61" spans="1:5" ht="25.5">
      <c r="A61" s="36" t="s">
        <v>65</v>
      </c>
      <c r="E61" s="37" t="s">
        <v>4412</v>
      </c>
    </row>
    <row r="62" spans="1:5" ht="38.25">
      <c r="A62" s="38" t="s">
        <v>66</v>
      </c>
      <c r="E62" s="39" t="s">
        <v>4413</v>
      </c>
    </row>
    <row r="63" spans="1:5" ht="51">
      <c r="A63" t="s">
        <v>67</v>
      </c>
      <c r="E63" s="37" t="s">
        <v>4414</v>
      </c>
    </row>
    <row r="64" spans="1:16" ht="12.75">
      <c r="A64" s="26" t="s">
        <v>59</v>
      </c>
      <c s="31" t="s">
        <v>240</v>
      </c>
      <c s="31" t="s">
        <v>4415</v>
      </c>
      <c s="26" t="s">
        <v>62</v>
      </c>
      <c s="32" t="s">
        <v>4416</v>
      </c>
      <c s="33" t="s">
        <v>225</v>
      </c>
      <c s="34">
        <v>1520</v>
      </c>
      <c s="35">
        <v>0</v>
      </c>
      <c s="35">
        <f>ROUND(ROUND(H64,2)*ROUND(G64,3),2)</f>
      </c>
      <c r="O64">
        <f>(I64*21)/100</f>
      </c>
      <c t="s">
        <v>33</v>
      </c>
    </row>
    <row r="65" spans="1:5" ht="25.5">
      <c r="A65" s="36" t="s">
        <v>65</v>
      </c>
      <c r="E65" s="37" t="s">
        <v>4417</v>
      </c>
    </row>
    <row r="66" spans="1:5" ht="38.25">
      <c r="A66" s="38" t="s">
        <v>66</v>
      </c>
      <c r="E66" s="39" t="s">
        <v>4418</v>
      </c>
    </row>
    <row r="67" spans="1:5" ht="114.75">
      <c r="A67" t="s">
        <v>67</v>
      </c>
      <c r="E67" s="37" t="s">
        <v>4419</v>
      </c>
    </row>
    <row r="68" spans="1:16" ht="12.75">
      <c r="A68" s="26" t="s">
        <v>59</v>
      </c>
      <c s="31" t="s">
        <v>100</v>
      </c>
      <c s="31" t="s">
        <v>4420</v>
      </c>
      <c s="26" t="s">
        <v>62</v>
      </c>
      <c s="32" t="s">
        <v>4421</v>
      </c>
      <c s="33" t="s">
        <v>971</v>
      </c>
      <c s="34">
        <v>654.291</v>
      </c>
      <c s="35">
        <v>0</v>
      </c>
      <c s="35">
        <f>ROUND(ROUND(H68,2)*ROUND(G68,3),2)</f>
      </c>
      <c r="O68">
        <f>(I68*21)/100</f>
      </c>
      <c t="s">
        <v>33</v>
      </c>
    </row>
    <row r="69" spans="1:5" ht="12.75">
      <c r="A69" s="36" t="s">
        <v>65</v>
      </c>
      <c r="E69" s="37" t="s">
        <v>4421</v>
      </c>
    </row>
    <row r="70" spans="1:5" ht="165.75">
      <c r="A70" s="38" t="s">
        <v>66</v>
      </c>
      <c r="E70" s="39" t="s">
        <v>4422</v>
      </c>
    </row>
    <row r="71" spans="1:5" ht="12.75">
      <c r="A71" t="s">
        <v>67</v>
      </c>
      <c r="E71" s="37" t="s">
        <v>62</v>
      </c>
    </row>
    <row r="72" spans="1:16" ht="12.75">
      <c r="A72" s="26" t="s">
        <v>59</v>
      </c>
      <c s="31" t="s">
        <v>103</v>
      </c>
      <c s="31" t="s">
        <v>4423</v>
      </c>
      <c s="26" t="s">
        <v>62</v>
      </c>
      <c s="32" t="s">
        <v>4424</v>
      </c>
      <c s="33" t="s">
        <v>971</v>
      </c>
      <c s="34">
        <v>1701.5</v>
      </c>
      <c s="35">
        <v>0</v>
      </c>
      <c s="35">
        <f>ROUND(ROUND(H72,2)*ROUND(G72,3),2)</f>
      </c>
      <c r="O72">
        <f>(I72*21)/100</f>
      </c>
      <c t="s">
        <v>33</v>
      </c>
    </row>
    <row r="73" spans="1:5" ht="12.75">
      <c r="A73" s="36" t="s">
        <v>65</v>
      </c>
      <c r="E73" s="37" t="s">
        <v>4424</v>
      </c>
    </row>
    <row r="74" spans="1:5" ht="51">
      <c r="A74" s="38" t="s">
        <v>66</v>
      </c>
      <c r="E74" s="39" t="s">
        <v>4425</v>
      </c>
    </row>
    <row r="75" spans="1:5" ht="12.75">
      <c r="A75" t="s">
        <v>67</v>
      </c>
      <c r="E75" s="37" t="s">
        <v>62</v>
      </c>
    </row>
    <row r="76" spans="1:16" ht="12.75">
      <c r="A76" s="26" t="s">
        <v>59</v>
      </c>
      <c s="31" t="s">
        <v>107</v>
      </c>
      <c s="31" t="s">
        <v>4426</v>
      </c>
      <c s="26" t="s">
        <v>62</v>
      </c>
      <c s="32" t="s">
        <v>4427</v>
      </c>
      <c s="33" t="s">
        <v>971</v>
      </c>
      <c s="34">
        <v>6150</v>
      </c>
      <c s="35">
        <v>0</v>
      </c>
      <c s="35">
        <f>ROUND(ROUND(H76,2)*ROUND(G76,3),2)</f>
      </c>
      <c r="O76">
        <f>(I76*21)/100</f>
      </c>
      <c t="s">
        <v>33</v>
      </c>
    </row>
    <row r="77" spans="1:5" ht="12.75">
      <c r="A77" s="36" t="s">
        <v>65</v>
      </c>
      <c r="E77" s="37" t="s">
        <v>4427</v>
      </c>
    </row>
    <row r="78" spans="1:5" ht="89.25">
      <c r="A78" s="38" t="s">
        <v>66</v>
      </c>
      <c r="E78" s="39" t="s">
        <v>4428</v>
      </c>
    </row>
    <row r="79" spans="1:5" ht="12.75">
      <c r="A79" t="s">
        <v>67</v>
      </c>
      <c r="E79" s="37" t="s">
        <v>62</v>
      </c>
    </row>
    <row r="80" spans="1:16" ht="38.25">
      <c r="A80" s="26" t="s">
        <v>59</v>
      </c>
      <c s="31" t="s">
        <v>131</v>
      </c>
      <c s="31" t="s">
        <v>1358</v>
      </c>
      <c s="26" t="s">
        <v>62</v>
      </c>
      <c s="32" t="s">
        <v>2941</v>
      </c>
      <c s="33" t="s">
        <v>971</v>
      </c>
      <c s="34">
        <v>6575.792</v>
      </c>
      <c s="35">
        <v>0</v>
      </c>
      <c s="35">
        <f>ROUND(ROUND(H80,2)*ROUND(G80,3),2)</f>
      </c>
      <c r="O80">
        <f>(I80*21)/100</f>
      </c>
      <c t="s">
        <v>33</v>
      </c>
    </row>
    <row r="81" spans="1:5" ht="38.25">
      <c r="A81" s="36" t="s">
        <v>65</v>
      </c>
      <c r="E81" s="37" t="s">
        <v>2941</v>
      </c>
    </row>
    <row r="82" spans="1:5" ht="76.5">
      <c r="A82" s="38" t="s">
        <v>66</v>
      </c>
      <c r="E82" s="39" t="s">
        <v>4429</v>
      </c>
    </row>
    <row r="83" spans="1:5" ht="38.25">
      <c r="A83" t="s">
        <v>67</v>
      </c>
      <c r="E83" s="37" t="s">
        <v>4430</v>
      </c>
    </row>
    <row r="84" spans="1:16" ht="12.75">
      <c r="A84" s="26" t="s">
        <v>59</v>
      </c>
      <c s="31" t="s">
        <v>134</v>
      </c>
      <c s="31" t="s">
        <v>4431</v>
      </c>
      <c s="26" t="s">
        <v>62</v>
      </c>
      <c s="32" t="s">
        <v>4432</v>
      </c>
      <c s="33" t="s">
        <v>216</v>
      </c>
      <c s="34">
        <v>15.2</v>
      </c>
      <c s="35">
        <v>0</v>
      </c>
      <c s="35">
        <f>ROUND(ROUND(H84,2)*ROUND(G84,3),2)</f>
      </c>
      <c r="O84">
        <f>(I84*21)/100</f>
      </c>
      <c t="s">
        <v>33</v>
      </c>
    </row>
    <row r="85" spans="1:5" ht="63.75">
      <c r="A85" s="36" t="s">
        <v>65</v>
      </c>
      <c r="E85" s="37" t="s">
        <v>4433</v>
      </c>
    </row>
    <row r="86" spans="1:5" ht="51">
      <c r="A86" s="38" t="s">
        <v>66</v>
      </c>
      <c r="E86" s="39" t="s">
        <v>4434</v>
      </c>
    </row>
    <row r="87" spans="1:5" ht="12.75">
      <c r="A87" t="s">
        <v>67</v>
      </c>
      <c r="E87" s="37" t="s">
        <v>62</v>
      </c>
    </row>
    <row r="88" spans="1:18" ht="12.75" customHeight="1">
      <c r="A88" s="6" t="s">
        <v>56</v>
      </c>
      <c s="6"/>
      <c s="41" t="s">
        <v>33</v>
      </c>
      <c s="6"/>
      <c s="29" t="s">
        <v>1363</v>
      </c>
      <c s="6"/>
      <c s="6"/>
      <c s="6"/>
      <c s="42">
        <f>0+Q88</f>
      </c>
      <c r="O88">
        <f>0+R88</f>
      </c>
      <c r="Q88">
        <f>0+I89+I93+I97+I101+I105+I109+I113+I117+I121+I125</f>
      </c>
      <c>
        <f>0+O89+O93+O97+O101+O105+O109+O113+O117+O121+O125</f>
      </c>
    </row>
    <row r="89" spans="1:16" ht="12.75">
      <c r="A89" s="26" t="s">
        <v>59</v>
      </c>
      <c s="31" t="s">
        <v>243</v>
      </c>
      <c s="31" t="s">
        <v>4435</v>
      </c>
      <c s="26" t="s">
        <v>62</v>
      </c>
      <c s="32" t="s">
        <v>4436</v>
      </c>
      <c s="33" t="s">
        <v>225</v>
      </c>
      <c s="34">
        <v>6708</v>
      </c>
      <c s="35">
        <v>0</v>
      </c>
      <c s="35">
        <f>ROUND(ROUND(H89,2)*ROUND(G89,3),2)</f>
      </c>
      <c r="O89">
        <f>(I89*21)/100</f>
      </c>
      <c t="s">
        <v>33</v>
      </c>
    </row>
    <row r="90" spans="1:5" ht="25.5">
      <c r="A90" s="36" t="s">
        <v>65</v>
      </c>
      <c r="E90" s="37" t="s">
        <v>4437</v>
      </c>
    </row>
    <row r="91" spans="1:5" ht="76.5">
      <c r="A91" s="38" t="s">
        <v>66</v>
      </c>
      <c r="E91" s="39" t="s">
        <v>4438</v>
      </c>
    </row>
    <row r="92" spans="1:5" ht="63.75">
      <c r="A92" t="s">
        <v>67</v>
      </c>
      <c r="E92" s="37" t="s">
        <v>4439</v>
      </c>
    </row>
    <row r="93" spans="1:16" ht="25.5">
      <c r="A93" s="26" t="s">
        <v>59</v>
      </c>
      <c s="31" t="s">
        <v>246</v>
      </c>
      <c s="31" t="s">
        <v>1364</v>
      </c>
      <c s="26" t="s">
        <v>62</v>
      </c>
      <c s="32" t="s">
        <v>1365</v>
      </c>
      <c s="33" t="s">
        <v>216</v>
      </c>
      <c s="34">
        <v>0.254</v>
      </c>
      <c s="35">
        <v>0</v>
      </c>
      <c s="35">
        <f>ROUND(ROUND(H93,2)*ROUND(G93,3),2)</f>
      </c>
      <c r="O93">
        <f>(I93*21)/100</f>
      </c>
      <c t="s">
        <v>33</v>
      </c>
    </row>
    <row r="94" spans="1:5" ht="25.5">
      <c r="A94" s="36" t="s">
        <v>65</v>
      </c>
      <c r="E94" s="37" t="s">
        <v>1366</v>
      </c>
    </row>
    <row r="95" spans="1:5" ht="38.25">
      <c r="A95" s="38" t="s">
        <v>66</v>
      </c>
      <c r="E95" s="39" t="s">
        <v>4440</v>
      </c>
    </row>
    <row r="96" spans="1:5" ht="51">
      <c r="A96" t="s">
        <v>67</v>
      </c>
      <c r="E96" s="37" t="s">
        <v>1368</v>
      </c>
    </row>
    <row r="97" spans="1:16" ht="12.75">
      <c r="A97" s="26" t="s">
        <v>59</v>
      </c>
      <c s="31" t="s">
        <v>60</v>
      </c>
      <c s="31" t="s">
        <v>4441</v>
      </c>
      <c s="26" t="s">
        <v>62</v>
      </c>
      <c s="32" t="s">
        <v>4442</v>
      </c>
      <c s="33" t="s">
        <v>216</v>
      </c>
      <c s="34">
        <v>0.84</v>
      </c>
      <c s="35">
        <v>0</v>
      </c>
      <c s="35">
        <f>ROUND(ROUND(H97,2)*ROUND(G97,3),2)</f>
      </c>
      <c r="O97">
        <f>(I97*21)/100</f>
      </c>
      <c t="s">
        <v>33</v>
      </c>
    </row>
    <row r="98" spans="1:5" ht="12.75">
      <c r="A98" s="36" t="s">
        <v>65</v>
      </c>
      <c r="E98" s="37" t="s">
        <v>4443</v>
      </c>
    </row>
    <row r="99" spans="1:5" ht="25.5">
      <c r="A99" s="38" t="s">
        <v>66</v>
      </c>
      <c r="E99" s="39" t="s">
        <v>4444</v>
      </c>
    </row>
    <row r="100" spans="1:5" ht="76.5">
      <c r="A100" t="s">
        <v>67</v>
      </c>
      <c r="E100" s="37" t="s">
        <v>2953</v>
      </c>
    </row>
    <row r="101" spans="1:16" ht="12.75">
      <c r="A101" s="26" t="s">
        <v>59</v>
      </c>
      <c s="31" t="s">
        <v>68</v>
      </c>
      <c s="31" t="s">
        <v>4445</v>
      </c>
      <c s="26" t="s">
        <v>62</v>
      </c>
      <c s="32" t="s">
        <v>4446</v>
      </c>
      <c s="33" t="s">
        <v>216</v>
      </c>
      <c s="34">
        <v>3.04</v>
      </c>
      <c s="35">
        <v>0</v>
      </c>
      <c s="35">
        <f>ROUND(ROUND(H101,2)*ROUND(G101,3),2)</f>
      </c>
      <c r="O101">
        <f>(I101*21)/100</f>
      </c>
      <c t="s">
        <v>33</v>
      </c>
    </row>
    <row r="102" spans="1:5" ht="25.5">
      <c r="A102" s="36" t="s">
        <v>65</v>
      </c>
      <c r="E102" s="37" t="s">
        <v>4447</v>
      </c>
    </row>
    <row r="103" spans="1:5" ht="89.25">
      <c r="A103" s="38" t="s">
        <v>66</v>
      </c>
      <c r="E103" s="39" t="s">
        <v>4448</v>
      </c>
    </row>
    <row r="104" spans="1:5" ht="127.5">
      <c r="A104" t="s">
        <v>67</v>
      </c>
      <c r="E104" s="37" t="s">
        <v>2958</v>
      </c>
    </row>
    <row r="105" spans="1:16" ht="12.75">
      <c r="A105" s="26" t="s">
        <v>59</v>
      </c>
      <c s="31" t="s">
        <v>72</v>
      </c>
      <c s="31" t="s">
        <v>2959</v>
      </c>
      <c s="26" t="s">
        <v>62</v>
      </c>
      <c s="32" t="s">
        <v>2960</v>
      </c>
      <c s="33" t="s">
        <v>225</v>
      </c>
      <c s="34">
        <v>11.68</v>
      </c>
      <c s="35">
        <v>0</v>
      </c>
      <c s="35">
        <f>ROUND(ROUND(H105,2)*ROUND(G105,3),2)</f>
      </c>
      <c r="O105">
        <f>(I105*21)/100</f>
      </c>
      <c t="s">
        <v>33</v>
      </c>
    </row>
    <row r="106" spans="1:5" ht="12.75">
      <c r="A106" s="36" t="s">
        <v>65</v>
      </c>
      <c r="E106" s="37" t="s">
        <v>2961</v>
      </c>
    </row>
    <row r="107" spans="1:5" ht="89.25">
      <c r="A107" s="38" t="s">
        <v>66</v>
      </c>
      <c r="E107" s="39" t="s">
        <v>4449</v>
      </c>
    </row>
    <row r="108" spans="1:5" ht="38.25">
      <c r="A108" t="s">
        <v>67</v>
      </c>
      <c r="E108" s="37" t="s">
        <v>2963</v>
      </c>
    </row>
    <row r="109" spans="1:16" ht="12.75">
      <c r="A109" s="26" t="s">
        <v>59</v>
      </c>
      <c s="31" t="s">
        <v>75</v>
      </c>
      <c s="31" t="s">
        <v>2964</v>
      </c>
      <c s="26" t="s">
        <v>62</v>
      </c>
      <c s="32" t="s">
        <v>2965</v>
      </c>
      <c s="33" t="s">
        <v>225</v>
      </c>
      <c s="34">
        <v>11.68</v>
      </c>
      <c s="35">
        <v>0</v>
      </c>
      <c s="35">
        <f>ROUND(ROUND(H109,2)*ROUND(G109,3),2)</f>
      </c>
      <c r="O109">
        <f>(I109*21)/100</f>
      </c>
      <c t="s">
        <v>33</v>
      </c>
    </row>
    <row r="110" spans="1:5" ht="12.75">
      <c r="A110" s="36" t="s">
        <v>65</v>
      </c>
      <c r="E110" s="37" t="s">
        <v>2966</v>
      </c>
    </row>
    <row r="111" spans="1:5" ht="25.5">
      <c r="A111" s="38" t="s">
        <v>66</v>
      </c>
      <c r="E111" s="39" t="s">
        <v>4450</v>
      </c>
    </row>
    <row r="112" spans="1:5" ht="38.25">
      <c r="A112" t="s">
        <v>67</v>
      </c>
      <c r="E112" s="37" t="s">
        <v>2963</v>
      </c>
    </row>
    <row r="113" spans="1:16" ht="12.75">
      <c r="A113" s="26" t="s">
        <v>59</v>
      </c>
      <c s="31" t="s">
        <v>78</v>
      </c>
      <c s="31" t="s">
        <v>4451</v>
      </c>
      <c s="26" t="s">
        <v>62</v>
      </c>
      <c s="32" t="s">
        <v>4452</v>
      </c>
      <c s="33" t="s">
        <v>971</v>
      </c>
      <c s="34">
        <v>0.304</v>
      </c>
      <c s="35">
        <v>0</v>
      </c>
      <c s="35">
        <f>ROUND(ROUND(H113,2)*ROUND(G113,3),2)</f>
      </c>
      <c r="O113">
        <f>(I113*21)/100</f>
      </c>
      <c t="s">
        <v>33</v>
      </c>
    </row>
    <row r="114" spans="1:5" ht="12.75">
      <c r="A114" s="36" t="s">
        <v>65</v>
      </c>
      <c r="E114" s="37" t="s">
        <v>4453</v>
      </c>
    </row>
    <row r="115" spans="1:5" ht="51">
      <c r="A115" s="38" t="s">
        <v>66</v>
      </c>
      <c r="E115" s="39" t="s">
        <v>4454</v>
      </c>
    </row>
    <row r="116" spans="1:5" ht="25.5">
      <c r="A116" t="s">
        <v>67</v>
      </c>
      <c r="E116" s="37" t="s">
        <v>1961</v>
      </c>
    </row>
    <row r="117" spans="1:16" ht="12.75">
      <c r="A117" s="26" t="s">
        <v>59</v>
      </c>
      <c s="31" t="s">
        <v>82</v>
      </c>
      <c s="31" t="s">
        <v>4455</v>
      </c>
      <c s="26" t="s">
        <v>62</v>
      </c>
      <c s="32" t="s">
        <v>4456</v>
      </c>
      <c s="33" t="s">
        <v>225</v>
      </c>
      <c s="34">
        <v>38</v>
      </c>
      <c s="35">
        <v>0</v>
      </c>
      <c s="35">
        <f>ROUND(ROUND(H117,2)*ROUND(G117,3),2)</f>
      </c>
      <c r="O117">
        <f>(I117*21)/100</f>
      </c>
      <c t="s">
        <v>33</v>
      </c>
    </row>
    <row r="118" spans="1:5" ht="25.5">
      <c r="A118" s="36" t="s">
        <v>65</v>
      </c>
      <c r="E118" s="37" t="s">
        <v>4457</v>
      </c>
    </row>
    <row r="119" spans="1:5" ht="102">
      <c r="A119" s="38" t="s">
        <v>66</v>
      </c>
      <c r="E119" s="39" t="s">
        <v>4458</v>
      </c>
    </row>
    <row r="120" spans="1:5" ht="76.5">
      <c r="A120" t="s">
        <v>67</v>
      </c>
      <c r="E120" s="37" t="s">
        <v>4459</v>
      </c>
    </row>
    <row r="121" spans="1:16" ht="12.75">
      <c r="A121" s="26" t="s">
        <v>59</v>
      </c>
      <c s="31" t="s">
        <v>113</v>
      </c>
      <c s="31" t="s">
        <v>4460</v>
      </c>
      <c s="26" t="s">
        <v>62</v>
      </c>
      <c s="32" t="s">
        <v>4461</v>
      </c>
      <c s="33" t="s">
        <v>81</v>
      </c>
      <c s="34">
        <v>3.3</v>
      </c>
      <c s="35">
        <v>0</v>
      </c>
      <c s="35">
        <f>ROUND(ROUND(H121,2)*ROUND(G121,3),2)</f>
      </c>
      <c r="O121">
        <f>(I121*21)/100</f>
      </c>
      <c t="s">
        <v>33</v>
      </c>
    </row>
    <row r="122" spans="1:5" ht="12.75">
      <c r="A122" s="36" t="s">
        <v>65</v>
      </c>
      <c r="E122" s="37" t="s">
        <v>4461</v>
      </c>
    </row>
    <row r="123" spans="1:5" ht="25.5">
      <c r="A123" s="38" t="s">
        <v>66</v>
      </c>
      <c r="E123" s="39" t="s">
        <v>4462</v>
      </c>
    </row>
    <row r="124" spans="1:5" ht="12.75">
      <c r="A124" t="s">
        <v>67</v>
      </c>
      <c r="E124" s="37" t="s">
        <v>62</v>
      </c>
    </row>
    <row r="125" spans="1:16" ht="12.75">
      <c r="A125" s="26" t="s">
        <v>59</v>
      </c>
      <c s="31" t="s">
        <v>116</v>
      </c>
      <c s="31" t="s">
        <v>4463</v>
      </c>
      <c s="26" t="s">
        <v>62</v>
      </c>
      <c s="32" t="s">
        <v>4464</v>
      </c>
      <c s="33" t="s">
        <v>225</v>
      </c>
      <c s="34">
        <v>7714.2</v>
      </c>
      <c s="35">
        <v>0</v>
      </c>
      <c s="35">
        <f>ROUND(ROUND(H125,2)*ROUND(G125,3),2)</f>
      </c>
      <c r="O125">
        <f>(I125*21)/100</f>
      </c>
      <c t="s">
        <v>33</v>
      </c>
    </row>
    <row r="126" spans="1:5" ht="12.75">
      <c r="A126" s="36" t="s">
        <v>65</v>
      </c>
      <c r="E126" s="37" t="s">
        <v>4464</v>
      </c>
    </row>
    <row r="127" spans="1:5" ht="12.75">
      <c r="A127" s="38" t="s">
        <v>66</v>
      </c>
      <c r="E127" s="39" t="s">
        <v>62</v>
      </c>
    </row>
    <row r="128" spans="1:5" ht="12.75">
      <c r="A128" t="s">
        <v>67</v>
      </c>
      <c r="E128" s="37" t="s">
        <v>62</v>
      </c>
    </row>
    <row r="129" spans="1:18" ht="12.75" customHeight="1">
      <c r="A129" s="6" t="s">
        <v>56</v>
      </c>
      <c s="6"/>
      <c s="41" t="s">
        <v>43</v>
      </c>
      <c s="6"/>
      <c s="29" t="s">
        <v>1375</v>
      </c>
      <c s="6"/>
      <c s="6"/>
      <c s="6"/>
      <c s="42">
        <f>0+Q129</f>
      </c>
      <c r="O129">
        <f>0+R129</f>
      </c>
      <c r="Q129">
        <f>0+I130+I134+I138+I142+I146+I150+I154</f>
      </c>
      <c>
        <f>0+O130+O134+O138+O142+O146+O150+O154</f>
      </c>
    </row>
    <row r="130" spans="1:16" ht="12.75">
      <c r="A130" s="26" t="s">
        <v>59</v>
      </c>
      <c s="31" t="s">
        <v>85</v>
      </c>
      <c s="31" t="s">
        <v>4465</v>
      </c>
      <c s="26" t="s">
        <v>62</v>
      </c>
      <c s="32" t="s">
        <v>4466</v>
      </c>
      <c s="33" t="s">
        <v>216</v>
      </c>
      <c s="34">
        <v>0.454</v>
      </c>
      <c s="35">
        <v>0</v>
      </c>
      <c s="35">
        <f>ROUND(ROUND(H130,2)*ROUND(G130,3),2)</f>
      </c>
      <c r="O130">
        <f>(I130*21)/100</f>
      </c>
      <c t="s">
        <v>33</v>
      </c>
    </row>
    <row r="131" spans="1:5" ht="25.5">
      <c r="A131" s="36" t="s">
        <v>65</v>
      </c>
      <c r="E131" s="37" t="s">
        <v>4467</v>
      </c>
    </row>
    <row r="132" spans="1:5" ht="25.5">
      <c r="A132" s="38" t="s">
        <v>66</v>
      </c>
      <c r="E132" s="39" t="s">
        <v>4468</v>
      </c>
    </row>
    <row r="133" spans="1:5" ht="12.75">
      <c r="A133" t="s">
        <v>67</v>
      </c>
      <c r="E133" s="37" t="s">
        <v>62</v>
      </c>
    </row>
    <row r="134" spans="1:16" ht="12.75">
      <c r="A134" s="26" t="s">
        <v>59</v>
      </c>
      <c s="31" t="s">
        <v>88</v>
      </c>
      <c s="31" t="s">
        <v>4469</v>
      </c>
      <c s="26" t="s">
        <v>62</v>
      </c>
      <c s="32" t="s">
        <v>4470</v>
      </c>
      <c s="33" t="s">
        <v>971</v>
      </c>
      <c s="34">
        <v>0.017</v>
      </c>
      <c s="35">
        <v>0</v>
      </c>
      <c s="35">
        <f>ROUND(ROUND(H134,2)*ROUND(G134,3),2)</f>
      </c>
      <c r="O134">
        <f>(I134*21)/100</f>
      </c>
      <c t="s">
        <v>33</v>
      </c>
    </row>
    <row r="135" spans="1:5" ht="25.5">
      <c r="A135" s="36" t="s">
        <v>65</v>
      </c>
      <c r="E135" s="37" t="s">
        <v>4471</v>
      </c>
    </row>
    <row r="136" spans="1:5" ht="25.5">
      <c r="A136" s="38" t="s">
        <v>66</v>
      </c>
      <c r="E136" s="39" t="s">
        <v>4472</v>
      </c>
    </row>
    <row r="137" spans="1:5" ht="12.75">
      <c r="A137" t="s">
        <v>67</v>
      </c>
      <c r="E137" s="37" t="s">
        <v>62</v>
      </c>
    </row>
    <row r="138" spans="1:16" ht="12.75">
      <c r="A138" s="26" t="s">
        <v>59</v>
      </c>
      <c s="31" t="s">
        <v>91</v>
      </c>
      <c s="31" t="s">
        <v>4473</v>
      </c>
      <c s="26" t="s">
        <v>62</v>
      </c>
      <c s="32" t="s">
        <v>4474</v>
      </c>
      <c s="33" t="s">
        <v>225</v>
      </c>
      <c s="34">
        <v>6</v>
      </c>
      <c s="35">
        <v>0</v>
      </c>
      <c s="35">
        <f>ROUND(ROUND(H138,2)*ROUND(G138,3),2)</f>
      </c>
      <c r="O138">
        <f>(I138*21)/100</f>
      </c>
      <c t="s">
        <v>33</v>
      </c>
    </row>
    <row r="139" spans="1:5" ht="25.5">
      <c r="A139" s="36" t="s">
        <v>65</v>
      </c>
      <c r="E139" s="37" t="s">
        <v>4475</v>
      </c>
    </row>
    <row r="140" spans="1:5" ht="76.5">
      <c r="A140" s="38" t="s">
        <v>66</v>
      </c>
      <c r="E140" s="39" t="s">
        <v>4476</v>
      </c>
    </row>
    <row r="141" spans="1:5" ht="12.75">
      <c r="A141" t="s">
        <v>67</v>
      </c>
      <c r="E141" s="37" t="s">
        <v>62</v>
      </c>
    </row>
    <row r="142" spans="1:16" ht="12.75">
      <c r="A142" s="26" t="s">
        <v>59</v>
      </c>
      <c s="31" t="s">
        <v>94</v>
      </c>
      <c s="31" t="s">
        <v>4477</v>
      </c>
      <c s="26" t="s">
        <v>62</v>
      </c>
      <c s="32" t="s">
        <v>4478</v>
      </c>
      <c s="33" t="s">
        <v>225</v>
      </c>
      <c s="34">
        <v>6</v>
      </c>
      <c s="35">
        <v>0</v>
      </c>
      <c s="35">
        <f>ROUND(ROUND(H142,2)*ROUND(G142,3),2)</f>
      </c>
      <c r="O142">
        <f>(I142*21)/100</f>
      </c>
      <c t="s">
        <v>33</v>
      </c>
    </row>
    <row r="143" spans="1:5" ht="25.5">
      <c r="A143" s="36" t="s">
        <v>65</v>
      </c>
      <c r="E143" s="37" t="s">
        <v>4479</v>
      </c>
    </row>
    <row r="144" spans="1:5" ht="25.5">
      <c r="A144" s="38" t="s">
        <v>66</v>
      </c>
      <c r="E144" s="39" t="s">
        <v>4480</v>
      </c>
    </row>
    <row r="145" spans="1:5" ht="12.75">
      <c r="A145" t="s">
        <v>67</v>
      </c>
      <c r="E145" s="37" t="s">
        <v>62</v>
      </c>
    </row>
    <row r="146" spans="1:16" ht="12.75">
      <c r="A146" s="26" t="s">
        <v>59</v>
      </c>
      <c s="31" t="s">
        <v>97</v>
      </c>
      <c s="31" t="s">
        <v>4481</v>
      </c>
      <c s="26" t="s">
        <v>62</v>
      </c>
      <c s="32" t="s">
        <v>4482</v>
      </c>
      <c s="33" t="s">
        <v>81</v>
      </c>
      <c s="34">
        <v>6</v>
      </c>
      <c s="35">
        <v>0</v>
      </c>
      <c s="35">
        <f>ROUND(ROUND(H146,2)*ROUND(G146,3),2)</f>
      </c>
      <c r="O146">
        <f>(I146*21)/100</f>
      </c>
      <c t="s">
        <v>33</v>
      </c>
    </row>
    <row r="147" spans="1:5" ht="12.75">
      <c r="A147" s="36" t="s">
        <v>65</v>
      </c>
      <c r="E147" s="37" t="s">
        <v>4483</v>
      </c>
    </row>
    <row r="148" spans="1:5" ht="25.5">
      <c r="A148" s="38" t="s">
        <v>66</v>
      </c>
      <c r="E148" s="39" t="s">
        <v>4484</v>
      </c>
    </row>
    <row r="149" spans="1:5" ht="12.75">
      <c r="A149" t="s">
        <v>67</v>
      </c>
      <c r="E149" s="37" t="s">
        <v>4485</v>
      </c>
    </row>
    <row r="150" spans="1:16" ht="12.75">
      <c r="A150" s="26" t="s">
        <v>59</v>
      </c>
      <c s="31" t="s">
        <v>137</v>
      </c>
      <c s="31" t="s">
        <v>4486</v>
      </c>
      <c s="26" t="s">
        <v>62</v>
      </c>
      <c s="32" t="s">
        <v>4487</v>
      </c>
      <c s="33" t="s">
        <v>216</v>
      </c>
      <c s="34">
        <v>0.129</v>
      </c>
      <c s="35">
        <v>0</v>
      </c>
      <c s="35">
        <f>ROUND(ROUND(H150,2)*ROUND(G150,3),2)</f>
      </c>
      <c r="O150">
        <f>(I150*21)/100</f>
      </c>
      <c t="s">
        <v>33</v>
      </c>
    </row>
    <row r="151" spans="1:5" ht="12.75">
      <c r="A151" s="36" t="s">
        <v>65</v>
      </c>
      <c r="E151" s="37" t="s">
        <v>4487</v>
      </c>
    </row>
    <row r="152" spans="1:5" ht="51">
      <c r="A152" s="38" t="s">
        <v>66</v>
      </c>
      <c r="E152" s="39" t="s">
        <v>4488</v>
      </c>
    </row>
    <row r="153" spans="1:5" ht="12.75">
      <c r="A153" t="s">
        <v>67</v>
      </c>
      <c r="E153" s="37" t="s">
        <v>62</v>
      </c>
    </row>
    <row r="154" spans="1:16" ht="12.75">
      <c r="A154" s="26" t="s">
        <v>59</v>
      </c>
      <c s="31" t="s">
        <v>140</v>
      </c>
      <c s="31" t="s">
        <v>4489</v>
      </c>
      <c s="26" t="s">
        <v>62</v>
      </c>
      <c s="32" t="s">
        <v>4490</v>
      </c>
      <c s="33" t="s">
        <v>81</v>
      </c>
      <c s="34">
        <v>6</v>
      </c>
      <c s="35">
        <v>0</v>
      </c>
      <c s="35">
        <f>ROUND(ROUND(H154,2)*ROUND(G154,3),2)</f>
      </c>
      <c r="O154">
        <f>(I154*21)/100</f>
      </c>
      <c t="s">
        <v>33</v>
      </c>
    </row>
    <row r="155" spans="1:5" ht="12.75">
      <c r="A155" s="36" t="s">
        <v>65</v>
      </c>
      <c r="E155" s="37" t="s">
        <v>4491</v>
      </c>
    </row>
    <row r="156" spans="1:5" ht="12.75">
      <c r="A156" s="38" t="s">
        <v>66</v>
      </c>
      <c r="E156" s="39" t="s">
        <v>62</v>
      </c>
    </row>
    <row r="157" spans="1:5" ht="12.75">
      <c r="A157" t="s">
        <v>67</v>
      </c>
      <c r="E157" s="37" t="s">
        <v>62</v>
      </c>
    </row>
    <row r="158" spans="1:18" ht="12.75" customHeight="1">
      <c r="A158" s="6" t="s">
        <v>56</v>
      </c>
      <c s="6"/>
      <c s="41" t="s">
        <v>50</v>
      </c>
      <c s="6"/>
      <c s="29" t="s">
        <v>2000</v>
      </c>
      <c s="6"/>
      <c s="6"/>
      <c s="6"/>
      <c s="42">
        <f>0+Q158</f>
      </c>
      <c r="O158">
        <f>0+R158</f>
      </c>
      <c r="Q158">
        <f>0+I159+I163+I167+I171+I175+I179</f>
      </c>
      <c>
        <f>0+O159+O163+O167+O171+O175+O179</f>
      </c>
    </row>
    <row r="159" spans="1:16" ht="12.75">
      <c r="A159" s="26" t="s">
        <v>59</v>
      </c>
      <c s="31" t="s">
        <v>110</v>
      </c>
      <c s="31" t="s">
        <v>4492</v>
      </c>
      <c s="26" t="s">
        <v>62</v>
      </c>
      <c s="32" t="s">
        <v>4493</v>
      </c>
      <c s="33" t="s">
        <v>71</v>
      </c>
      <c s="34">
        <v>7.224</v>
      </c>
      <c s="35">
        <v>0</v>
      </c>
      <c s="35">
        <f>ROUND(ROUND(H159,2)*ROUND(G159,3),2)</f>
      </c>
      <c r="O159">
        <f>(I159*21)/100</f>
      </c>
      <c t="s">
        <v>33</v>
      </c>
    </row>
    <row r="160" spans="1:5" ht="12.75">
      <c r="A160" s="36" t="s">
        <v>65</v>
      </c>
      <c r="E160" s="37" t="s">
        <v>4493</v>
      </c>
    </row>
    <row r="161" spans="1:5" ht="12.75">
      <c r="A161" s="38" t="s">
        <v>66</v>
      </c>
      <c r="E161" s="39" t="s">
        <v>62</v>
      </c>
    </row>
    <row r="162" spans="1:5" ht="12.75">
      <c r="A162" t="s">
        <v>67</v>
      </c>
      <c r="E162" s="37" t="s">
        <v>62</v>
      </c>
    </row>
    <row r="163" spans="1:16" ht="25.5">
      <c r="A163" s="26" t="s">
        <v>59</v>
      </c>
      <c s="31" t="s">
        <v>119</v>
      </c>
      <c s="31" t="s">
        <v>4494</v>
      </c>
      <c s="26" t="s">
        <v>62</v>
      </c>
      <c s="32" t="s">
        <v>4495</v>
      </c>
      <c s="33" t="s">
        <v>71</v>
      </c>
      <c s="34">
        <v>6.88</v>
      </c>
      <c s="35">
        <v>0</v>
      </c>
      <c s="35">
        <f>ROUND(ROUND(H163,2)*ROUND(G163,3),2)</f>
      </c>
      <c r="O163">
        <f>(I163*21)/100</f>
      </c>
      <c t="s">
        <v>33</v>
      </c>
    </row>
    <row r="164" spans="1:5" ht="38.25">
      <c r="A164" s="36" t="s">
        <v>65</v>
      </c>
      <c r="E164" s="37" t="s">
        <v>4496</v>
      </c>
    </row>
    <row r="165" spans="1:5" ht="114.75">
      <c r="A165" s="38" t="s">
        <v>66</v>
      </c>
      <c r="E165" s="39" t="s">
        <v>4497</v>
      </c>
    </row>
    <row r="166" spans="1:5" ht="89.25">
      <c r="A166" t="s">
        <v>67</v>
      </c>
      <c r="E166" s="37" t="s">
        <v>4498</v>
      </c>
    </row>
    <row r="167" spans="1:16" ht="12.75">
      <c r="A167" s="26" t="s">
        <v>59</v>
      </c>
      <c s="31" t="s">
        <v>122</v>
      </c>
      <c s="31" t="s">
        <v>4499</v>
      </c>
      <c s="26" t="s">
        <v>62</v>
      </c>
      <c s="32" t="s">
        <v>4500</v>
      </c>
      <c s="33" t="s">
        <v>71</v>
      </c>
      <c s="34">
        <v>1</v>
      </c>
      <c s="35">
        <v>0</v>
      </c>
      <c s="35">
        <f>ROUND(ROUND(H167,2)*ROUND(G167,3),2)</f>
      </c>
      <c r="O167">
        <f>(I167*21)/100</f>
      </c>
      <c t="s">
        <v>33</v>
      </c>
    </row>
    <row r="168" spans="1:5" ht="12.75">
      <c r="A168" s="36" t="s">
        <v>65</v>
      </c>
      <c r="E168" s="37" t="s">
        <v>4501</v>
      </c>
    </row>
    <row r="169" spans="1:5" ht="25.5">
      <c r="A169" s="38" t="s">
        <v>66</v>
      </c>
      <c r="E169" s="39" t="s">
        <v>4502</v>
      </c>
    </row>
    <row r="170" spans="1:5" ht="12.75">
      <c r="A170" t="s">
        <v>67</v>
      </c>
      <c r="E170" s="37" t="s">
        <v>4503</v>
      </c>
    </row>
    <row r="171" spans="1:16" ht="25.5">
      <c r="A171" s="26" t="s">
        <v>59</v>
      </c>
      <c s="31" t="s">
        <v>125</v>
      </c>
      <c s="31" t="s">
        <v>4504</v>
      </c>
      <c s="26" t="s">
        <v>62</v>
      </c>
      <c s="32" t="s">
        <v>4505</v>
      </c>
      <c s="33" t="s">
        <v>225</v>
      </c>
      <c s="34">
        <v>3.07</v>
      </c>
      <c s="35">
        <v>0</v>
      </c>
      <c s="35">
        <f>ROUND(ROUND(H171,2)*ROUND(G171,3),2)</f>
      </c>
      <c r="O171">
        <f>(I171*21)/100</f>
      </c>
      <c t="s">
        <v>33</v>
      </c>
    </row>
    <row r="172" spans="1:5" ht="25.5">
      <c r="A172" s="36" t="s">
        <v>65</v>
      </c>
      <c r="E172" s="37" t="s">
        <v>4506</v>
      </c>
    </row>
    <row r="173" spans="1:5" ht="63.75">
      <c r="A173" s="38" t="s">
        <v>66</v>
      </c>
      <c r="E173" s="39" t="s">
        <v>4507</v>
      </c>
    </row>
    <row r="174" spans="1:5" ht="12.75">
      <c r="A174" t="s">
        <v>67</v>
      </c>
      <c r="E174" s="37" t="s">
        <v>62</v>
      </c>
    </row>
    <row r="175" spans="1:16" ht="12.75">
      <c r="A175" s="26" t="s">
        <v>59</v>
      </c>
      <c s="31" t="s">
        <v>143</v>
      </c>
      <c s="31" t="s">
        <v>4508</v>
      </c>
      <c s="26" t="s">
        <v>62</v>
      </c>
      <c s="32" t="s">
        <v>4509</v>
      </c>
      <c s="33" t="s">
        <v>934</v>
      </c>
      <c s="34">
        <v>1</v>
      </c>
      <c s="35">
        <v>0</v>
      </c>
      <c s="35">
        <f>ROUND(ROUND(H175,2)*ROUND(G175,3),2)</f>
      </c>
      <c r="O175">
        <f>(I175*21)/100</f>
      </c>
      <c t="s">
        <v>33</v>
      </c>
    </row>
    <row r="176" spans="1:5" ht="12.75">
      <c r="A176" s="36" t="s">
        <v>65</v>
      </c>
      <c r="E176" s="37" t="s">
        <v>4509</v>
      </c>
    </row>
    <row r="177" spans="1:5" ht="25.5">
      <c r="A177" s="38" t="s">
        <v>66</v>
      </c>
      <c r="E177" s="39" t="s">
        <v>4510</v>
      </c>
    </row>
    <row r="178" spans="1:5" ht="12.75">
      <c r="A178" t="s">
        <v>67</v>
      </c>
      <c r="E178" s="37" t="s">
        <v>62</v>
      </c>
    </row>
    <row r="179" spans="1:16" ht="12.75">
      <c r="A179" s="26" t="s">
        <v>59</v>
      </c>
      <c s="31" t="s">
        <v>146</v>
      </c>
      <c s="31" t="s">
        <v>4511</v>
      </c>
      <c s="26" t="s">
        <v>62</v>
      </c>
      <c s="32" t="s">
        <v>4512</v>
      </c>
      <c s="33" t="s">
        <v>934</v>
      </c>
      <c s="34">
        <v>1</v>
      </c>
      <c s="35">
        <v>0</v>
      </c>
      <c s="35">
        <f>ROUND(ROUND(H179,2)*ROUND(G179,3),2)</f>
      </c>
      <c r="O179">
        <f>(I179*21)/100</f>
      </c>
      <c t="s">
        <v>33</v>
      </c>
    </row>
    <row r="180" spans="1:5" ht="12.75">
      <c r="A180" s="36" t="s">
        <v>65</v>
      </c>
      <c r="E180" s="37" t="s">
        <v>4512</v>
      </c>
    </row>
    <row r="181" spans="1:5" ht="12.75">
      <c r="A181" s="38" t="s">
        <v>66</v>
      </c>
      <c r="E181" s="39" t="s">
        <v>1504</v>
      </c>
    </row>
    <row r="182" spans="1:5" ht="12.75">
      <c r="A182" t="s">
        <v>67</v>
      </c>
      <c r="E182" s="37" t="s">
        <v>62</v>
      </c>
    </row>
    <row r="183" spans="1:18" ht="12.75" customHeight="1">
      <c r="A183" s="6" t="s">
        <v>56</v>
      </c>
      <c s="6"/>
      <c s="41" t="s">
        <v>2886</v>
      </c>
      <c s="6"/>
      <c s="29" t="s">
        <v>2887</v>
      </c>
      <c s="6"/>
      <c s="6"/>
      <c s="6"/>
      <c s="42">
        <f>0+Q183</f>
      </c>
      <c r="O183">
        <f>0+R183</f>
      </c>
      <c r="Q183">
        <f>0+I184+I188</f>
      </c>
      <c>
        <f>0+O184+O188</f>
      </c>
    </row>
    <row r="184" spans="1:16" ht="38.25">
      <c r="A184" s="26" t="s">
        <v>59</v>
      </c>
      <c s="31" t="s">
        <v>149</v>
      </c>
      <c s="31" t="s">
        <v>1681</v>
      </c>
      <c s="26" t="s">
        <v>62</v>
      </c>
      <c s="32" t="s">
        <v>2890</v>
      </c>
      <c s="33" t="s">
        <v>971</v>
      </c>
      <c s="34">
        <v>7.222</v>
      </c>
      <c s="35">
        <v>0</v>
      </c>
      <c s="35">
        <f>ROUND(ROUND(H184,2)*ROUND(G184,3),2)</f>
      </c>
      <c r="O184">
        <f>(I184*21)/100</f>
      </c>
      <c t="s">
        <v>33</v>
      </c>
    </row>
    <row r="185" spans="1:5" ht="38.25">
      <c r="A185" s="36" t="s">
        <v>65</v>
      </c>
      <c r="E185" s="37" t="s">
        <v>2890</v>
      </c>
    </row>
    <row r="186" spans="1:5" ht="25.5">
      <c r="A186" s="38" t="s">
        <v>66</v>
      </c>
      <c r="E186" s="39" t="s">
        <v>4513</v>
      </c>
    </row>
    <row r="187" spans="1:5" ht="102">
      <c r="A187" t="s">
        <v>67</v>
      </c>
      <c r="E187" s="37" t="s">
        <v>1362</v>
      </c>
    </row>
    <row r="188" spans="1:16" ht="25.5">
      <c r="A188" s="26" t="s">
        <v>59</v>
      </c>
      <c s="31" t="s">
        <v>152</v>
      </c>
      <c s="31" t="s">
        <v>1684</v>
      </c>
      <c s="26" t="s">
        <v>62</v>
      </c>
      <c s="32" t="s">
        <v>1685</v>
      </c>
      <c s="33" t="s">
        <v>971</v>
      </c>
      <c s="34">
        <v>11.16</v>
      </c>
      <c s="35">
        <v>0</v>
      </c>
      <c s="35">
        <f>ROUND(ROUND(H188,2)*ROUND(G188,3),2)</f>
      </c>
      <c r="O188">
        <f>(I188*21)/100</f>
      </c>
      <c t="s">
        <v>33</v>
      </c>
    </row>
    <row r="189" spans="1:5" ht="25.5">
      <c r="A189" s="36" t="s">
        <v>65</v>
      </c>
      <c r="E189" s="37" t="s">
        <v>1685</v>
      </c>
    </row>
    <row r="190" spans="1:5" ht="25.5">
      <c r="A190" s="38" t="s">
        <v>66</v>
      </c>
      <c r="E190" s="39" t="s">
        <v>4514</v>
      </c>
    </row>
    <row r="191" spans="1:5" ht="102">
      <c r="A191" t="s">
        <v>67</v>
      </c>
      <c r="E191" s="37" t="s">
        <v>1362</v>
      </c>
    </row>
    <row r="192" spans="1:18" ht="12.75" customHeight="1">
      <c r="A192" s="6" t="s">
        <v>56</v>
      </c>
      <c s="6"/>
      <c s="41" t="s">
        <v>1454</v>
      </c>
      <c s="6"/>
      <c s="29" t="s">
        <v>1455</v>
      </c>
      <c s="6"/>
      <c s="6"/>
      <c s="6"/>
      <c s="42">
        <f>0+Q192</f>
      </c>
      <c r="O192">
        <f>0+R192</f>
      </c>
      <c r="Q192">
        <f>0+I193</f>
      </c>
      <c>
        <f>0+O193</f>
      </c>
    </row>
    <row r="193" spans="1:16" ht="12.75">
      <c r="A193" s="26" t="s">
        <v>59</v>
      </c>
      <c s="31" t="s">
        <v>128</v>
      </c>
      <c s="31" t="s">
        <v>3316</v>
      </c>
      <c s="26" t="s">
        <v>62</v>
      </c>
      <c s="32" t="s">
        <v>3317</v>
      </c>
      <c s="33" t="s">
        <v>971</v>
      </c>
      <c s="34">
        <v>8678.397</v>
      </c>
      <c s="35">
        <v>0</v>
      </c>
      <c s="35">
        <f>ROUND(ROUND(H193,2)*ROUND(G193,3),2)</f>
      </c>
      <c r="O193">
        <f>(I193*21)/100</f>
      </c>
      <c t="s">
        <v>33</v>
      </c>
    </row>
    <row r="194" spans="1:5" ht="38.25">
      <c r="A194" s="36" t="s">
        <v>65</v>
      </c>
      <c r="E194" s="37" t="s">
        <v>3318</v>
      </c>
    </row>
    <row r="195" spans="1:5" ht="12.75">
      <c r="A195" s="38" t="s">
        <v>66</v>
      </c>
      <c r="E195" s="39" t="s">
        <v>62</v>
      </c>
    </row>
    <row r="196" spans="1:5" ht="63.75">
      <c r="A196" t="s">
        <v>67</v>
      </c>
      <c r="E196" s="37" t="s">
        <v>3319</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47.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0+O9+O26</f>
      </c>
      <c t="s">
        <v>32</v>
      </c>
    </row>
    <row r="3" spans="1:16" ht="15" customHeight="1">
      <c r="A3" t="s">
        <v>12</v>
      </c>
      <c s="12" t="s">
        <v>14</v>
      </c>
      <c s="13" t="s">
        <v>15</v>
      </c>
      <c s="1"/>
      <c s="14" t="s">
        <v>16</v>
      </c>
      <c s="1"/>
      <c s="9"/>
      <c s="8" t="s">
        <v>4517</v>
      </c>
      <c s="43">
        <f>0+I9+I26</f>
      </c>
      <c r="O3" t="s">
        <v>29</v>
      </c>
      <c t="s">
        <v>33</v>
      </c>
    </row>
    <row r="4" spans="1:16" ht="15" customHeight="1">
      <c r="A4" t="s">
        <v>17</v>
      </c>
      <c s="12" t="s">
        <v>18</v>
      </c>
      <c s="13" t="s">
        <v>4515</v>
      </c>
      <c s="1"/>
      <c s="14" t="s">
        <v>4516</v>
      </c>
      <c s="1"/>
      <c s="1"/>
      <c s="11"/>
      <c s="11"/>
      <c r="O4" t="s">
        <v>30</v>
      </c>
      <c t="s">
        <v>33</v>
      </c>
    </row>
    <row r="5" spans="1:16" ht="12.75" customHeight="1">
      <c r="A5" t="s">
        <v>21</v>
      </c>
      <c s="16" t="s">
        <v>28</v>
      </c>
      <c s="17" t="s">
        <v>4517</v>
      </c>
      <c s="6"/>
      <c s="18" t="s">
        <v>4516</v>
      </c>
      <c s="6"/>
      <c s="6"/>
      <c s="6"/>
      <c s="6"/>
      <c r="O5" t="s">
        <v>31</v>
      </c>
      <c t="s">
        <v>33</v>
      </c>
    </row>
    <row r="6" spans="1:9" ht="12.75" customHeight="1">
      <c r="A6" s="15" t="s">
        <v>36</v>
      </c>
      <c s="15" t="s">
        <v>38</v>
      </c>
      <c s="15" t="s">
        <v>40</v>
      </c>
      <c s="15" t="s">
        <v>41</v>
      </c>
      <c s="15" t="s">
        <v>42</v>
      </c>
      <c s="15" t="s">
        <v>44</v>
      </c>
      <c s="15" t="s">
        <v>46</v>
      </c>
      <c s="15" t="s">
        <v>48</v>
      </c>
      <c s="15"/>
    </row>
    <row r="7" spans="1:9" ht="12.75" customHeight="1">
      <c r="A7" s="15"/>
      <c s="15"/>
      <c s="15"/>
      <c s="15"/>
      <c s="15"/>
      <c s="15"/>
      <c s="15"/>
      <c s="15" t="s">
        <v>49</v>
      </c>
      <c s="15" t="s">
        <v>51</v>
      </c>
    </row>
    <row r="8" spans="1:9" ht="12.75" customHeight="1">
      <c r="A8" s="15" t="s">
        <v>37</v>
      </c>
      <c s="15" t="s">
        <v>39</v>
      </c>
      <c s="15" t="s">
        <v>33</v>
      </c>
      <c s="15" t="s">
        <v>32</v>
      </c>
      <c s="15" t="s">
        <v>43</v>
      </c>
      <c s="15" t="s">
        <v>45</v>
      </c>
      <c s="15" t="s">
        <v>47</v>
      </c>
      <c s="15" t="s">
        <v>50</v>
      </c>
      <c s="15" t="s">
        <v>52</v>
      </c>
    </row>
    <row r="9" spans="1:18" ht="12.75" customHeight="1">
      <c r="A9" s="27" t="s">
        <v>56</v>
      </c>
      <c s="27"/>
      <c s="28" t="s">
        <v>39</v>
      </c>
      <c s="27"/>
      <c s="29" t="s">
        <v>4519</v>
      </c>
      <c s="27"/>
      <c s="27"/>
      <c s="27"/>
      <c s="30">
        <f>0+Q9</f>
      </c>
      <c r="O9">
        <f>0+R9</f>
      </c>
      <c r="Q9">
        <f>0+I10+I14+I18+I22</f>
      </c>
      <c>
        <f>0+O10+O14+O18+O22</f>
      </c>
    </row>
    <row r="10" spans="1:16" ht="12.75">
      <c r="A10" s="26" t="s">
        <v>59</v>
      </c>
      <c s="31" t="s">
        <v>39</v>
      </c>
      <c s="31" t="s">
        <v>4520</v>
      </c>
      <c s="26" t="s">
        <v>62</v>
      </c>
      <c s="32" t="s">
        <v>4521</v>
      </c>
      <c s="33" t="s">
        <v>934</v>
      </c>
      <c s="34">
        <v>1</v>
      </c>
      <c s="35">
        <v>0</v>
      </c>
      <c s="35">
        <f>ROUND(ROUND(H10,2)*ROUND(G10,3),2)</f>
      </c>
      <c r="O10">
        <f>(I10*21)/100</f>
      </c>
      <c t="s">
        <v>33</v>
      </c>
    </row>
    <row r="11" spans="1:5" ht="12.75">
      <c r="A11" s="36" t="s">
        <v>65</v>
      </c>
      <c r="E11" s="37" t="s">
        <v>4521</v>
      </c>
    </row>
    <row r="12" spans="1:5" ht="25.5">
      <c r="A12" s="38" t="s">
        <v>66</v>
      </c>
      <c r="E12" s="39" t="s">
        <v>4522</v>
      </c>
    </row>
    <row r="13" spans="1:5" ht="102">
      <c r="A13" t="s">
        <v>67</v>
      </c>
      <c r="E13" s="37" t="s">
        <v>4523</v>
      </c>
    </row>
    <row r="14" spans="1:16" ht="12.75">
      <c r="A14" s="26" t="s">
        <v>59</v>
      </c>
      <c s="31" t="s">
        <v>33</v>
      </c>
      <c s="31" t="s">
        <v>4524</v>
      </c>
      <c s="26" t="s">
        <v>62</v>
      </c>
      <c s="32" t="s">
        <v>4525</v>
      </c>
      <c s="33" t="s">
        <v>934</v>
      </c>
      <c s="34">
        <v>1</v>
      </c>
      <c s="35">
        <v>0</v>
      </c>
      <c s="35">
        <f>ROUND(ROUND(H14,2)*ROUND(G14,3),2)</f>
      </c>
      <c r="O14">
        <f>(I14*21)/100</f>
      </c>
      <c t="s">
        <v>33</v>
      </c>
    </row>
    <row r="15" spans="1:5" ht="12.75">
      <c r="A15" s="36" t="s">
        <v>65</v>
      </c>
      <c r="E15" s="37" t="s">
        <v>4525</v>
      </c>
    </row>
    <row r="16" spans="1:5" ht="25.5">
      <c r="A16" s="38" t="s">
        <v>66</v>
      </c>
      <c r="E16" s="39" t="s">
        <v>4522</v>
      </c>
    </row>
    <row r="17" spans="1:5" ht="114.75">
      <c r="A17" t="s">
        <v>67</v>
      </c>
      <c r="E17" s="37" t="s">
        <v>4526</v>
      </c>
    </row>
    <row r="18" spans="1:16" ht="12.75">
      <c r="A18" s="26" t="s">
        <v>59</v>
      </c>
      <c s="31" t="s">
        <v>32</v>
      </c>
      <c s="31" t="s">
        <v>4527</v>
      </c>
      <c s="26" t="s">
        <v>62</v>
      </c>
      <c s="32" t="s">
        <v>4528</v>
      </c>
      <c s="33" t="s">
        <v>934</v>
      </c>
      <c s="34">
        <v>1</v>
      </c>
      <c s="35">
        <v>0</v>
      </c>
      <c s="35">
        <f>ROUND(ROUND(H18,2)*ROUND(G18,3),2)</f>
      </c>
      <c r="O18">
        <f>(I18*21)/100</f>
      </c>
      <c t="s">
        <v>33</v>
      </c>
    </row>
    <row r="19" spans="1:5" ht="25.5">
      <c r="A19" s="36" t="s">
        <v>65</v>
      </c>
      <c r="E19" s="37" t="s">
        <v>4529</v>
      </c>
    </row>
    <row r="20" spans="1:5" ht="25.5">
      <c r="A20" s="38" t="s">
        <v>66</v>
      </c>
      <c r="E20" s="39" t="s">
        <v>4522</v>
      </c>
    </row>
    <row r="21" spans="1:5" ht="51">
      <c r="A21" t="s">
        <v>67</v>
      </c>
      <c r="E21" s="37" t="s">
        <v>4530</v>
      </c>
    </row>
    <row r="22" spans="1:16" ht="12.75">
      <c r="A22" s="26" t="s">
        <v>59</v>
      </c>
      <c s="31" t="s">
        <v>43</v>
      </c>
      <c s="31" t="s">
        <v>4531</v>
      </c>
      <c s="26" t="s">
        <v>62</v>
      </c>
      <c s="32" t="s">
        <v>4532</v>
      </c>
      <c s="33" t="s">
        <v>934</v>
      </c>
      <c s="34">
        <v>1</v>
      </c>
      <c s="35">
        <v>0</v>
      </c>
      <c s="35">
        <f>ROUND(ROUND(H22,2)*ROUND(G22,3),2)</f>
      </c>
      <c r="O22">
        <f>(I22*21)/100</f>
      </c>
      <c t="s">
        <v>33</v>
      </c>
    </row>
    <row r="23" spans="1:5" ht="12.75">
      <c r="A23" s="36" t="s">
        <v>65</v>
      </c>
      <c r="E23" s="37" t="s">
        <v>4532</v>
      </c>
    </row>
    <row r="24" spans="1:5" ht="25.5">
      <c r="A24" s="38" t="s">
        <v>66</v>
      </c>
      <c r="E24" s="39" t="s">
        <v>4522</v>
      </c>
    </row>
    <row r="25" spans="1:5" ht="102">
      <c r="A25" t="s">
        <v>67</v>
      </c>
      <c r="E25" s="37" t="s">
        <v>4533</v>
      </c>
    </row>
    <row r="26" spans="1:18" ht="12.75" customHeight="1">
      <c r="A26" s="6" t="s">
        <v>56</v>
      </c>
      <c s="6"/>
      <c s="41" t="s">
        <v>33</v>
      </c>
      <c s="6"/>
      <c s="29" t="s">
        <v>937</v>
      </c>
      <c s="6"/>
      <c s="6"/>
      <c s="6"/>
      <c s="42">
        <f>0+Q26</f>
      </c>
      <c r="O26">
        <f>0+R26</f>
      </c>
      <c r="Q26">
        <f>0+I27+I31+I35+I39+I43+I47+I51+I55</f>
      </c>
      <c>
        <f>0+O27+O31+O35+O39+O43+O47+O51+O55</f>
      </c>
    </row>
    <row r="27" spans="1:16" ht="12.75">
      <c r="A27" s="26" t="s">
        <v>59</v>
      </c>
      <c s="31" t="s">
        <v>45</v>
      </c>
      <c s="31" t="s">
        <v>4534</v>
      </c>
      <c s="26" t="s">
        <v>62</v>
      </c>
      <c s="32" t="s">
        <v>4535</v>
      </c>
      <c s="33" t="s">
        <v>934</v>
      </c>
      <c s="34">
        <v>1</v>
      </c>
      <c s="35">
        <v>0</v>
      </c>
      <c s="35">
        <f>ROUND(ROUND(H27,2)*ROUND(G27,3),2)</f>
      </c>
      <c r="O27">
        <f>(I27*21)/100</f>
      </c>
      <c t="s">
        <v>33</v>
      </c>
    </row>
    <row r="28" spans="1:5" ht="25.5">
      <c r="A28" s="36" t="s">
        <v>65</v>
      </c>
      <c r="E28" s="37" t="s">
        <v>4536</v>
      </c>
    </row>
    <row r="29" spans="1:5" ht="25.5">
      <c r="A29" s="38" t="s">
        <v>66</v>
      </c>
      <c r="E29" s="39" t="s">
        <v>4522</v>
      </c>
    </row>
    <row r="30" spans="1:5" ht="102">
      <c r="A30" t="s">
        <v>67</v>
      </c>
      <c r="E30" s="37" t="s">
        <v>4537</v>
      </c>
    </row>
    <row r="31" spans="1:16" ht="12.75">
      <c r="A31" s="26" t="s">
        <v>59</v>
      </c>
      <c s="31" t="s">
        <v>47</v>
      </c>
      <c s="31" t="s">
        <v>4538</v>
      </c>
      <c s="26" t="s">
        <v>62</v>
      </c>
      <c s="32" t="s">
        <v>4539</v>
      </c>
      <c s="33" t="s">
        <v>934</v>
      </c>
      <c s="34">
        <v>1</v>
      </c>
      <c s="35">
        <v>0</v>
      </c>
      <c s="35">
        <f>ROUND(ROUND(H31,2)*ROUND(G31,3),2)</f>
      </c>
      <c r="O31">
        <f>(I31*21)/100</f>
      </c>
      <c t="s">
        <v>33</v>
      </c>
    </row>
    <row r="32" spans="1:5" ht="25.5">
      <c r="A32" s="36" t="s">
        <v>65</v>
      </c>
      <c r="E32" s="37" t="s">
        <v>4540</v>
      </c>
    </row>
    <row r="33" spans="1:5" ht="25.5">
      <c r="A33" s="38" t="s">
        <v>66</v>
      </c>
      <c r="E33" s="39" t="s">
        <v>4522</v>
      </c>
    </row>
    <row r="34" spans="1:5" ht="89.25">
      <c r="A34" t="s">
        <v>67</v>
      </c>
      <c r="E34" s="37" t="s">
        <v>4541</v>
      </c>
    </row>
    <row r="35" spans="1:16" ht="12.75">
      <c r="A35" s="26" t="s">
        <v>59</v>
      </c>
      <c s="31" t="s">
        <v>201</v>
      </c>
      <c s="31" t="s">
        <v>4542</v>
      </c>
      <c s="26" t="s">
        <v>62</v>
      </c>
      <c s="32" t="s">
        <v>4543</v>
      </c>
      <c s="33" t="s">
        <v>934</v>
      </c>
      <c s="34">
        <v>1</v>
      </c>
      <c s="35">
        <v>0</v>
      </c>
      <c s="35">
        <f>ROUND(ROUND(H35,2)*ROUND(G35,3),2)</f>
      </c>
      <c r="O35">
        <f>(I35*21)/100</f>
      </c>
      <c t="s">
        <v>33</v>
      </c>
    </row>
    <row r="36" spans="1:5" ht="12.75">
      <c r="A36" s="36" t="s">
        <v>65</v>
      </c>
      <c r="E36" s="37" t="s">
        <v>62</v>
      </c>
    </row>
    <row r="37" spans="1:5" ht="25.5">
      <c r="A37" s="38" t="s">
        <v>66</v>
      </c>
      <c r="E37" s="39" t="s">
        <v>4544</v>
      </c>
    </row>
    <row r="38" spans="1:5" ht="76.5">
      <c r="A38" t="s">
        <v>67</v>
      </c>
      <c r="E38" s="37" t="s">
        <v>4545</v>
      </c>
    </row>
    <row r="39" spans="1:16" ht="12.75">
      <c r="A39" s="26" t="s">
        <v>59</v>
      </c>
      <c s="31" t="s">
        <v>226</v>
      </c>
      <c s="31" t="s">
        <v>4546</v>
      </c>
      <c s="26" t="s">
        <v>62</v>
      </c>
      <c s="32" t="s">
        <v>4547</v>
      </c>
      <c s="33" t="s">
        <v>934</v>
      </c>
      <c s="34">
        <v>1</v>
      </c>
      <c s="35">
        <v>0</v>
      </c>
      <c s="35">
        <f>ROUND(ROUND(H39,2)*ROUND(G39,3),2)</f>
      </c>
      <c r="O39">
        <f>(I39*21)/100</f>
      </c>
      <c t="s">
        <v>33</v>
      </c>
    </row>
    <row r="40" spans="1:5" ht="12.75">
      <c r="A40" s="36" t="s">
        <v>65</v>
      </c>
      <c r="E40" s="37" t="s">
        <v>62</v>
      </c>
    </row>
    <row r="41" spans="1:5" ht="25.5">
      <c r="A41" s="38" t="s">
        <v>66</v>
      </c>
      <c r="E41" s="39" t="s">
        <v>4522</v>
      </c>
    </row>
    <row r="42" spans="1:5" ht="76.5">
      <c r="A42" t="s">
        <v>67</v>
      </c>
      <c r="E42" s="37" t="s">
        <v>4548</v>
      </c>
    </row>
    <row r="43" spans="1:16" ht="12.75">
      <c r="A43" s="26" t="s">
        <v>59</v>
      </c>
      <c s="31" t="s">
        <v>50</v>
      </c>
      <c s="31" t="s">
        <v>4549</v>
      </c>
      <c s="26" t="s">
        <v>62</v>
      </c>
      <c s="32" t="s">
        <v>4550</v>
      </c>
      <c s="33" t="s">
        <v>934</v>
      </c>
      <c s="34">
        <v>1</v>
      </c>
      <c s="35">
        <v>0</v>
      </c>
      <c s="35">
        <f>ROUND(ROUND(H43,2)*ROUND(G43,3),2)</f>
      </c>
      <c r="O43">
        <f>(I43*21)/100</f>
      </c>
      <c t="s">
        <v>33</v>
      </c>
    </row>
    <row r="44" spans="1:5" ht="12.75">
      <c r="A44" s="36" t="s">
        <v>65</v>
      </c>
      <c r="E44" s="37" t="s">
        <v>62</v>
      </c>
    </row>
    <row r="45" spans="1:5" ht="25.5">
      <c r="A45" s="38" t="s">
        <v>66</v>
      </c>
      <c r="E45" s="39" t="s">
        <v>4522</v>
      </c>
    </row>
    <row r="46" spans="1:5" ht="51">
      <c r="A46" t="s">
        <v>67</v>
      </c>
      <c r="E46" s="37" t="s">
        <v>4551</v>
      </c>
    </row>
    <row r="47" spans="1:16" ht="12.75">
      <c r="A47" s="26" t="s">
        <v>59</v>
      </c>
      <c s="31" t="s">
        <v>52</v>
      </c>
      <c s="31" t="s">
        <v>4552</v>
      </c>
      <c s="26" t="s">
        <v>62</v>
      </c>
      <c s="32" t="s">
        <v>4553</v>
      </c>
      <c s="33" t="s">
        <v>934</v>
      </c>
      <c s="34">
        <v>1</v>
      </c>
      <c s="35">
        <v>0</v>
      </c>
      <c s="35">
        <f>ROUND(ROUND(H47,2)*ROUND(G47,3),2)</f>
      </c>
      <c r="O47">
        <f>(I47*21)/100</f>
      </c>
      <c t="s">
        <v>33</v>
      </c>
    </row>
    <row r="48" spans="1:5" ht="12.75">
      <c r="A48" s="36" t="s">
        <v>65</v>
      </c>
      <c r="E48" s="37" t="s">
        <v>62</v>
      </c>
    </row>
    <row r="49" spans="1:5" ht="25.5">
      <c r="A49" s="38" t="s">
        <v>66</v>
      </c>
      <c r="E49" s="39" t="s">
        <v>4522</v>
      </c>
    </row>
    <row r="50" spans="1:5" ht="63.75">
      <c r="A50" t="s">
        <v>67</v>
      </c>
      <c r="E50" s="37" t="s">
        <v>4554</v>
      </c>
    </row>
    <row r="51" spans="1:16" ht="25.5">
      <c r="A51" s="26" t="s">
        <v>59</v>
      </c>
      <c s="31" t="s">
        <v>231</v>
      </c>
      <c s="31" t="s">
        <v>4555</v>
      </c>
      <c s="26" t="s">
        <v>62</v>
      </c>
      <c s="32" t="s">
        <v>4556</v>
      </c>
      <c s="33" t="s">
        <v>934</v>
      </c>
      <c s="34">
        <v>1</v>
      </c>
      <c s="35">
        <v>0</v>
      </c>
      <c s="35">
        <f>ROUND(ROUND(H51,2)*ROUND(G51,3),2)</f>
      </c>
      <c r="O51">
        <f>(I51*21)/100</f>
      </c>
      <c t="s">
        <v>33</v>
      </c>
    </row>
    <row r="52" spans="1:5" ht="12.75">
      <c r="A52" s="36" t="s">
        <v>65</v>
      </c>
      <c r="E52" s="37" t="s">
        <v>62</v>
      </c>
    </row>
    <row r="53" spans="1:5" ht="25.5">
      <c r="A53" s="38" t="s">
        <v>66</v>
      </c>
      <c r="E53" s="39" t="s">
        <v>4557</v>
      </c>
    </row>
    <row r="54" spans="1:5" ht="51">
      <c r="A54" t="s">
        <v>67</v>
      </c>
      <c r="E54" s="37" t="s">
        <v>4558</v>
      </c>
    </row>
    <row r="55" spans="1:16" ht="12.75">
      <c r="A55" s="26" t="s">
        <v>59</v>
      </c>
      <c s="31" t="s">
        <v>234</v>
      </c>
      <c s="31" t="s">
        <v>4559</v>
      </c>
      <c s="26" t="s">
        <v>62</v>
      </c>
      <c s="32" t="s">
        <v>4560</v>
      </c>
      <c s="33" t="s">
        <v>934</v>
      </c>
      <c s="34">
        <v>1</v>
      </c>
      <c s="35">
        <v>0</v>
      </c>
      <c s="35">
        <f>ROUND(ROUND(H55,2)*ROUND(G55,3),2)</f>
      </c>
      <c r="O55">
        <f>(I55*21)/100</f>
      </c>
      <c t="s">
        <v>33</v>
      </c>
    </row>
    <row r="56" spans="1:5" ht="12.75">
      <c r="A56" s="36" t="s">
        <v>65</v>
      </c>
      <c r="E56" s="37" t="s">
        <v>4560</v>
      </c>
    </row>
    <row r="57" spans="1:5" ht="25.5">
      <c r="A57" s="38" t="s">
        <v>66</v>
      </c>
      <c r="E57" s="39" t="s">
        <v>4557</v>
      </c>
    </row>
    <row r="58" spans="1:5" ht="63.75">
      <c r="A58" t="s">
        <v>67</v>
      </c>
      <c r="E58" s="37" t="s">
        <v>4561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8.xml><?xml version="1.0" encoding="utf-8"?>
<worksheet xmlns="http://schemas.openxmlformats.org/spreadsheetml/2006/main" xmlns:r="http://schemas.openxmlformats.org/officeDocument/2006/relationships">
  <sheetPr>
    <pageSetUpPr fitToPage="1"/>
  </sheetPr>
  <dimension ref="A1:R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0+O8</f>
      </c>
      <c t="s">
        <v>32</v>
      </c>
    </row>
    <row r="3" spans="1:16" ht="15" customHeight="1">
      <c r="A3" t="s">
        <v>12</v>
      </c>
      <c s="12" t="s">
        <v>14</v>
      </c>
      <c s="13" t="s">
        <v>15</v>
      </c>
      <c s="1"/>
      <c s="14" t="s">
        <v>16</v>
      </c>
      <c s="1"/>
      <c s="9"/>
      <c s="8" t="s">
        <v>4562</v>
      </c>
      <c s="43">
        <f>0+I8</f>
      </c>
      <c r="O3" t="s">
        <v>29</v>
      </c>
      <c t="s">
        <v>33</v>
      </c>
    </row>
    <row r="4" spans="1:16" ht="15" customHeight="1">
      <c r="A4" t="s">
        <v>17</v>
      </c>
      <c s="16" t="s">
        <v>28</v>
      </c>
      <c s="17" t="s">
        <v>4562</v>
      </c>
      <c s="6"/>
      <c s="18" t="s">
        <v>4563</v>
      </c>
      <c s="6"/>
      <c s="6"/>
      <c s="27"/>
      <c s="27"/>
      <c r="O4" t="s">
        <v>30</v>
      </c>
      <c t="s">
        <v>33</v>
      </c>
    </row>
    <row r="5" spans="1:16" ht="12.75" customHeight="1">
      <c r="A5" s="15" t="s">
        <v>36</v>
      </c>
      <c s="15" t="s">
        <v>38</v>
      </c>
      <c s="15" t="s">
        <v>40</v>
      </c>
      <c s="15" t="s">
        <v>41</v>
      </c>
      <c s="15" t="s">
        <v>42</v>
      </c>
      <c s="15" t="s">
        <v>44</v>
      </c>
      <c s="15" t="s">
        <v>46</v>
      </c>
      <c s="15" t="s">
        <v>48</v>
      </c>
      <c s="15"/>
      <c r="O5" t="s">
        <v>31</v>
      </c>
      <c t="s">
        <v>33</v>
      </c>
    </row>
    <row r="6" spans="1:9" ht="12.75" customHeight="1">
      <c r="A6" s="15"/>
      <c s="15"/>
      <c s="15"/>
      <c s="15"/>
      <c s="15"/>
      <c s="15"/>
      <c s="15"/>
      <c s="15" t="s">
        <v>49</v>
      </c>
      <c s="15" t="s">
        <v>51</v>
      </c>
    </row>
    <row r="7" spans="1:9" ht="12.75" customHeight="1">
      <c r="A7" s="15" t="s">
        <v>37</v>
      </c>
      <c s="15" t="s">
        <v>39</v>
      </c>
      <c s="15" t="s">
        <v>33</v>
      </c>
      <c s="15" t="s">
        <v>32</v>
      </c>
      <c s="15" t="s">
        <v>43</v>
      </c>
      <c s="15" t="s">
        <v>45</v>
      </c>
      <c s="15" t="s">
        <v>47</v>
      </c>
      <c s="15" t="s">
        <v>50</v>
      </c>
      <c s="15" t="s">
        <v>52</v>
      </c>
    </row>
    <row r="8" spans="1:18" ht="12.75" customHeight="1">
      <c r="A8" s="27" t="s">
        <v>56</v>
      </c>
      <c s="27"/>
      <c s="28" t="s">
        <v>967</v>
      </c>
      <c s="27"/>
      <c s="29" t="s">
        <v>1675</v>
      </c>
      <c s="27"/>
      <c s="27"/>
      <c s="27"/>
      <c s="30">
        <f>0+Q8</f>
      </c>
      <c r="O8">
        <f>0+R8</f>
      </c>
      <c r="Q8">
        <f>0+I9+I13+I17+I21+I25+I29+I33+I37+I41+I45+I49+I53+I57+I61+I65+I69+I73+I77+I81+I85+I89+I93+I97+I101+I105+I109+I113</f>
      </c>
      <c>
        <f>0+O9+O13+O17+O21+O25+O29+O33+O37+O41+O45+O49+O53+O57+O61+O65+O69+O73+O77+O81+O85+O89+O93+O97+O101+O105+O109+O113</f>
      </c>
    </row>
    <row r="9" spans="1:16" ht="38.25">
      <c r="A9" s="26" t="s">
        <v>59</v>
      </c>
      <c s="31" t="s">
        <v>201</v>
      </c>
      <c s="31" t="s">
        <v>1358</v>
      </c>
      <c s="26" t="s">
        <v>62</v>
      </c>
      <c s="32" t="s">
        <v>2941</v>
      </c>
      <c s="33" t="s">
        <v>971</v>
      </c>
      <c s="34">
        <v>8658.885</v>
      </c>
      <c s="35">
        <v>0</v>
      </c>
      <c s="35">
        <f>ROUND(ROUND(H9,2)*ROUND(G9,3),2)</f>
      </c>
      <c r="O9">
        <f>(I9*15)/100</f>
      </c>
      <c t="s">
        <v>39</v>
      </c>
    </row>
    <row r="10" spans="1:5" ht="38.25">
      <c r="A10" s="36" t="s">
        <v>65</v>
      </c>
      <c r="E10" s="37" t="s">
        <v>2941</v>
      </c>
    </row>
    <row r="11" spans="1:5" ht="267.75">
      <c r="A11" s="38" t="s">
        <v>66</v>
      </c>
      <c r="E11" s="39" t="s">
        <v>4564</v>
      </c>
    </row>
    <row r="12" spans="1:5" ht="102">
      <c r="A12" t="s">
        <v>67</v>
      </c>
      <c r="E12" s="37" t="s">
        <v>1362</v>
      </c>
    </row>
    <row r="13" spans="1:16" ht="38.25">
      <c r="A13" s="26" t="s">
        <v>59</v>
      </c>
      <c s="31" t="s">
        <v>45</v>
      </c>
      <c s="31" t="s">
        <v>4145</v>
      </c>
      <c s="26" t="s">
        <v>62</v>
      </c>
      <c s="32" t="s">
        <v>4146</v>
      </c>
      <c s="33" t="s">
        <v>971</v>
      </c>
      <c s="34">
        <v>11.57</v>
      </c>
      <c s="35">
        <v>0</v>
      </c>
      <c s="35">
        <f>ROUND(ROUND(H13,2)*ROUND(G13,3),2)</f>
      </c>
      <c r="O13">
        <f>(I13*21)/100</f>
      </c>
      <c t="s">
        <v>33</v>
      </c>
    </row>
    <row r="14" spans="1:5" ht="38.25">
      <c r="A14" s="36" t="s">
        <v>65</v>
      </c>
      <c r="E14" s="37" t="s">
        <v>4146</v>
      </c>
    </row>
    <row r="15" spans="1:5" ht="114.75">
      <c r="A15" s="38" t="s">
        <v>66</v>
      </c>
      <c r="E15" s="39" t="s">
        <v>4565</v>
      </c>
    </row>
    <row r="16" spans="1:5" ht="89.25">
      <c r="A16" t="s">
        <v>67</v>
      </c>
      <c r="E16" s="37" t="s">
        <v>4566</v>
      </c>
    </row>
    <row r="17" spans="1:16" ht="38.25">
      <c r="A17" s="26" t="s">
        <v>59</v>
      </c>
      <c s="31" t="s">
        <v>492</v>
      </c>
      <c s="31" t="s">
        <v>3962</v>
      </c>
      <c s="26" t="s">
        <v>62</v>
      </c>
      <c s="32" t="s">
        <v>3963</v>
      </c>
      <c s="33" t="s">
        <v>971</v>
      </c>
      <c s="34">
        <v>1199.205</v>
      </c>
      <c s="35">
        <v>0</v>
      </c>
      <c s="35">
        <f>ROUND(ROUND(H17,2)*ROUND(G17,3),2)</f>
      </c>
      <c r="O17">
        <f>(I17*21)/100</f>
      </c>
      <c t="s">
        <v>33</v>
      </c>
    </row>
    <row r="18" spans="1:5" ht="38.25">
      <c r="A18" s="36" t="s">
        <v>65</v>
      </c>
      <c r="E18" s="37" t="s">
        <v>3963</v>
      </c>
    </row>
    <row r="19" spans="1:5" ht="25.5">
      <c r="A19" s="38" t="s">
        <v>66</v>
      </c>
      <c r="E19" s="39" t="s">
        <v>4567</v>
      </c>
    </row>
    <row r="20" spans="1:5" ht="89.25">
      <c r="A20" t="s">
        <v>67</v>
      </c>
      <c r="E20" s="37" t="s">
        <v>4566</v>
      </c>
    </row>
    <row r="21" spans="1:16" ht="38.25">
      <c r="A21" s="26" t="s">
        <v>59</v>
      </c>
      <c s="31" t="s">
        <v>205</v>
      </c>
      <c s="31" t="s">
        <v>3462</v>
      </c>
      <c s="26" t="s">
        <v>62</v>
      </c>
      <c s="32" t="s">
        <v>3463</v>
      </c>
      <c s="33" t="s">
        <v>971</v>
      </c>
      <c s="34">
        <v>1.949</v>
      </c>
      <c s="35">
        <v>0</v>
      </c>
      <c s="35">
        <f>ROUND(ROUND(H21,2)*ROUND(G21,3),2)</f>
      </c>
      <c r="O21">
        <f>(I21*21)/100</f>
      </c>
      <c t="s">
        <v>33</v>
      </c>
    </row>
    <row r="22" spans="1:5" ht="38.25">
      <c r="A22" s="36" t="s">
        <v>65</v>
      </c>
      <c r="E22" s="37" t="s">
        <v>3463</v>
      </c>
    </row>
    <row r="23" spans="1:5" ht="63.75">
      <c r="A23" s="38" t="s">
        <v>66</v>
      </c>
      <c r="E23" s="39" t="s">
        <v>4568</v>
      </c>
    </row>
    <row r="24" spans="1:5" ht="102">
      <c r="A24" t="s">
        <v>67</v>
      </c>
      <c r="E24" s="37" t="s">
        <v>1362</v>
      </c>
    </row>
    <row r="25" spans="1:16" ht="38.25">
      <c r="A25" s="26" t="s">
        <v>59</v>
      </c>
      <c s="31" t="s">
        <v>113</v>
      </c>
      <c s="31" t="s">
        <v>1678</v>
      </c>
      <c s="26" t="s">
        <v>62</v>
      </c>
      <c s="32" t="s">
        <v>2888</v>
      </c>
      <c s="33" t="s">
        <v>971</v>
      </c>
      <c s="34">
        <v>271.26</v>
      </c>
      <c s="35">
        <v>0</v>
      </c>
      <c s="35">
        <f>ROUND(ROUND(H25,2)*ROUND(G25,3),2)</f>
      </c>
      <c r="O25">
        <f>(I25*21)/100</f>
      </c>
      <c t="s">
        <v>33</v>
      </c>
    </row>
    <row r="26" spans="1:5" ht="38.25">
      <c r="A26" s="36" t="s">
        <v>65</v>
      </c>
      <c r="E26" s="37" t="s">
        <v>2888</v>
      </c>
    </row>
    <row r="27" spans="1:5" ht="114.75">
      <c r="A27" s="38" t="s">
        <v>66</v>
      </c>
      <c r="E27" s="39" t="s">
        <v>4569</v>
      </c>
    </row>
    <row r="28" spans="1:5" ht="102">
      <c r="A28" t="s">
        <v>67</v>
      </c>
      <c r="E28" s="37" t="s">
        <v>1362</v>
      </c>
    </row>
    <row r="29" spans="1:16" ht="38.25">
      <c r="A29" s="26" t="s">
        <v>59</v>
      </c>
      <c s="31" t="s">
        <v>116</v>
      </c>
      <c s="31" t="s">
        <v>1681</v>
      </c>
      <c s="26" t="s">
        <v>62</v>
      </c>
      <c s="32" t="s">
        <v>2890</v>
      </c>
      <c s="33" t="s">
        <v>971</v>
      </c>
      <c s="34">
        <v>400.654</v>
      </c>
      <c s="35">
        <v>0</v>
      </c>
      <c s="35">
        <f>ROUND(ROUND(H29,2)*ROUND(G29,3),2)</f>
      </c>
      <c r="O29">
        <f>(I29*21)/100</f>
      </c>
      <c t="s">
        <v>33</v>
      </c>
    </row>
    <row r="30" spans="1:5" ht="38.25">
      <c r="A30" s="36" t="s">
        <v>65</v>
      </c>
      <c r="E30" s="37" t="s">
        <v>2890</v>
      </c>
    </row>
    <row r="31" spans="1:5" ht="267.75">
      <c r="A31" s="38" t="s">
        <v>66</v>
      </c>
      <c r="E31" s="39" t="s">
        <v>4570</v>
      </c>
    </row>
    <row r="32" spans="1:5" ht="153">
      <c r="A32" t="s">
        <v>67</v>
      </c>
      <c r="E32" s="37" t="s">
        <v>1773</v>
      </c>
    </row>
    <row r="33" spans="1:16" ht="38.25">
      <c r="A33" s="26" t="s">
        <v>59</v>
      </c>
      <c s="31" t="s">
        <v>45</v>
      </c>
      <c s="31" t="s">
        <v>4102</v>
      </c>
      <c s="26" t="s">
        <v>62</v>
      </c>
      <c s="32" t="s">
        <v>4103</v>
      </c>
      <c s="33" t="s">
        <v>971</v>
      </c>
      <c s="34">
        <v>21.5</v>
      </c>
      <c s="35">
        <v>0</v>
      </c>
      <c s="35">
        <f>ROUND(ROUND(H33,2)*ROUND(G33,3),2)</f>
      </c>
      <c r="O33">
        <f>(I33*21)/100</f>
      </c>
      <c t="s">
        <v>33</v>
      </c>
    </row>
    <row r="34" spans="1:5" ht="38.25">
      <c r="A34" s="36" t="s">
        <v>65</v>
      </c>
      <c r="E34" s="37" t="s">
        <v>4103</v>
      </c>
    </row>
    <row r="35" spans="1:5" ht="63.75">
      <c r="A35" s="38" t="s">
        <v>66</v>
      </c>
      <c r="E35" s="39" t="s">
        <v>4571</v>
      </c>
    </row>
    <row r="36" spans="1:5" ht="102">
      <c r="A36" t="s">
        <v>67</v>
      </c>
      <c r="E36" s="37" t="s">
        <v>1362</v>
      </c>
    </row>
    <row r="37" spans="1:16" ht="25.5">
      <c r="A37" s="26" t="s">
        <v>59</v>
      </c>
      <c s="31" t="s">
        <v>237</v>
      </c>
      <c s="31" t="s">
        <v>4351</v>
      </c>
      <c s="26" t="s">
        <v>62</v>
      </c>
      <c s="32" t="s">
        <v>4352</v>
      </c>
      <c s="33" t="s">
        <v>971</v>
      </c>
      <c s="34">
        <v>384.19</v>
      </c>
      <c s="35">
        <v>0</v>
      </c>
      <c s="35">
        <f>ROUND(ROUND(H37,2)*ROUND(G37,3),2)</f>
      </c>
      <c r="O37">
        <f>(I37*21)/100</f>
      </c>
      <c t="s">
        <v>33</v>
      </c>
    </row>
    <row r="38" spans="1:5" ht="25.5">
      <c r="A38" s="36" t="s">
        <v>65</v>
      </c>
      <c r="E38" s="37" t="s">
        <v>4352</v>
      </c>
    </row>
    <row r="39" spans="1:5" ht="25.5">
      <c r="A39" s="38" t="s">
        <v>66</v>
      </c>
      <c r="E39" s="39" t="s">
        <v>4572</v>
      </c>
    </row>
    <row r="40" spans="1:5" ht="102">
      <c r="A40" t="s">
        <v>67</v>
      </c>
      <c r="E40" s="37" t="s">
        <v>1362</v>
      </c>
    </row>
    <row r="41" spans="1:16" ht="38.25">
      <c r="A41" s="26" t="s">
        <v>59</v>
      </c>
      <c s="31" t="s">
        <v>57</v>
      </c>
      <c s="31" t="s">
        <v>3966</v>
      </c>
      <c s="26" t="s">
        <v>62</v>
      </c>
      <c s="32" t="s">
        <v>3967</v>
      </c>
      <c s="33" t="s">
        <v>971</v>
      </c>
      <c s="34">
        <v>1.5</v>
      </c>
      <c s="35">
        <v>0</v>
      </c>
      <c s="35">
        <f>ROUND(ROUND(H41,2)*ROUND(G41,3),2)</f>
      </c>
      <c r="O41">
        <f>(I41*21)/100</f>
      </c>
      <c t="s">
        <v>33</v>
      </c>
    </row>
    <row r="42" spans="1:5" ht="38.25">
      <c r="A42" s="36" t="s">
        <v>65</v>
      </c>
      <c r="E42" s="37" t="s">
        <v>3967</v>
      </c>
    </row>
    <row r="43" spans="1:5" ht="25.5">
      <c r="A43" s="38" t="s">
        <v>66</v>
      </c>
      <c r="E43" s="39" t="s">
        <v>4573</v>
      </c>
    </row>
    <row r="44" spans="1:5" ht="102">
      <c r="A44" t="s">
        <v>67</v>
      </c>
      <c r="E44" s="37" t="s">
        <v>1362</v>
      </c>
    </row>
    <row r="45" spans="1:16" ht="25.5">
      <c r="A45" s="26" t="s">
        <v>59</v>
      </c>
      <c s="31" t="s">
        <v>240</v>
      </c>
      <c s="31" t="s">
        <v>1260</v>
      </c>
      <c s="26" t="s">
        <v>62</v>
      </c>
      <c s="32" t="s">
        <v>1261</v>
      </c>
      <c s="33" t="s">
        <v>971</v>
      </c>
      <c s="34">
        <v>2</v>
      </c>
      <c s="35">
        <v>0</v>
      </c>
      <c s="35">
        <f>ROUND(ROUND(H45,2)*ROUND(G45,3),2)</f>
      </c>
      <c r="O45">
        <f>(I45*21)/100</f>
      </c>
      <c t="s">
        <v>33</v>
      </c>
    </row>
    <row r="46" spans="1:5" ht="12.75">
      <c r="A46" s="36" t="s">
        <v>65</v>
      </c>
      <c r="E46" s="37" t="s">
        <v>62</v>
      </c>
    </row>
    <row r="47" spans="1:5" ht="25.5">
      <c r="A47" s="38" t="s">
        <v>66</v>
      </c>
      <c r="E47" s="39" t="s">
        <v>4574</v>
      </c>
    </row>
    <row r="48" spans="1:5" ht="102">
      <c r="A48" t="s">
        <v>67</v>
      </c>
      <c r="E48" s="37" t="s">
        <v>972</v>
      </c>
    </row>
    <row r="49" spans="1:16" ht="38.25">
      <c r="A49" s="26" t="s">
        <v>59</v>
      </c>
      <c s="31" t="s">
        <v>100</v>
      </c>
      <c s="31" t="s">
        <v>969</v>
      </c>
      <c s="26" t="s">
        <v>62</v>
      </c>
      <c s="32" t="s">
        <v>970</v>
      </c>
      <c s="33" t="s">
        <v>971</v>
      </c>
      <c s="34">
        <v>8.58</v>
      </c>
      <c s="35">
        <v>0</v>
      </c>
      <c s="35">
        <f>ROUND(ROUND(H49,2)*ROUND(G49,3),2)</f>
      </c>
      <c r="O49">
        <f>(I49*21)/100</f>
      </c>
      <c t="s">
        <v>33</v>
      </c>
    </row>
    <row r="50" spans="1:5" ht="38.25">
      <c r="A50" s="36" t="s">
        <v>65</v>
      </c>
      <c r="E50" s="37" t="s">
        <v>970</v>
      </c>
    </row>
    <row r="51" spans="1:5" ht="409.5">
      <c r="A51" s="38" t="s">
        <v>66</v>
      </c>
      <c r="E51" s="39" t="s">
        <v>4575</v>
      </c>
    </row>
    <row r="52" spans="1:5" ht="102">
      <c r="A52" t="s">
        <v>67</v>
      </c>
      <c r="E52" s="37" t="s">
        <v>972</v>
      </c>
    </row>
    <row r="53" spans="1:16" ht="38.25">
      <c r="A53" s="26" t="s">
        <v>59</v>
      </c>
      <c s="31" t="s">
        <v>52</v>
      </c>
      <c s="31" t="s">
        <v>4274</v>
      </c>
      <c s="26" t="s">
        <v>62</v>
      </c>
      <c s="32" t="s">
        <v>4275</v>
      </c>
      <c s="33" t="s">
        <v>971</v>
      </c>
      <c s="34">
        <v>2</v>
      </c>
      <c s="35">
        <v>0</v>
      </c>
      <c s="35">
        <f>ROUND(ROUND(H53,2)*ROUND(G53,3),2)</f>
      </c>
      <c r="O53">
        <f>(I53*21)/100</f>
      </c>
      <c t="s">
        <v>33</v>
      </c>
    </row>
    <row r="54" spans="1:5" ht="38.25">
      <c r="A54" s="36" t="s">
        <v>65</v>
      </c>
      <c r="E54" s="37" t="s">
        <v>4275</v>
      </c>
    </row>
    <row r="55" spans="1:5" ht="25.5">
      <c r="A55" s="38" t="s">
        <v>66</v>
      </c>
      <c r="E55" s="39" t="s">
        <v>4576</v>
      </c>
    </row>
    <row r="56" spans="1:5" ht="89.25">
      <c r="A56" t="s">
        <v>67</v>
      </c>
      <c r="E56" s="37" t="s">
        <v>4566</v>
      </c>
    </row>
    <row r="57" spans="1:16" ht="25.5">
      <c r="A57" s="26" t="s">
        <v>59</v>
      </c>
      <c s="31" t="s">
        <v>32</v>
      </c>
      <c s="31" t="s">
        <v>4329</v>
      </c>
      <c s="26" t="s">
        <v>62</v>
      </c>
      <c s="32" t="s">
        <v>4330</v>
      </c>
      <c s="33" t="s">
        <v>971</v>
      </c>
      <c s="34">
        <v>0.2</v>
      </c>
      <c s="35">
        <v>0</v>
      </c>
      <c s="35">
        <f>ROUND(ROUND(H57,2)*ROUND(G57,3),2)</f>
      </c>
      <c r="O57">
        <f>(I57*21)/100</f>
      </c>
      <c t="s">
        <v>33</v>
      </c>
    </row>
    <row r="58" spans="1:5" ht="25.5">
      <c r="A58" s="36" t="s">
        <v>65</v>
      </c>
      <c r="E58" s="37" t="s">
        <v>4330</v>
      </c>
    </row>
    <row r="59" spans="1:5" ht="25.5">
      <c r="A59" s="38" t="s">
        <v>66</v>
      </c>
      <c r="E59" s="39" t="s">
        <v>4577</v>
      </c>
    </row>
    <row r="60" spans="1:5" ht="89.25">
      <c r="A60" t="s">
        <v>67</v>
      </c>
      <c r="E60" s="37" t="s">
        <v>4566</v>
      </c>
    </row>
    <row r="61" spans="1:16" ht="38.25">
      <c r="A61" s="26" t="s">
        <v>59</v>
      </c>
      <c s="31" t="s">
        <v>246</v>
      </c>
      <c s="31" t="s">
        <v>1262</v>
      </c>
      <c s="26" t="s">
        <v>62</v>
      </c>
      <c s="32" t="s">
        <v>1263</v>
      </c>
      <c s="33" t="s">
        <v>971</v>
      </c>
      <c s="34">
        <v>1.3</v>
      </c>
      <c s="35">
        <v>0</v>
      </c>
      <c s="35">
        <f>ROUND(ROUND(H61,2)*ROUND(G61,3),2)</f>
      </c>
      <c r="O61">
        <f>(I61*21)/100</f>
      </c>
      <c t="s">
        <v>33</v>
      </c>
    </row>
    <row r="62" spans="1:5" ht="12.75">
      <c r="A62" s="36" t="s">
        <v>65</v>
      </c>
      <c r="E62" s="37" t="s">
        <v>62</v>
      </c>
    </row>
    <row r="63" spans="1:5" ht="63.75">
      <c r="A63" s="38" t="s">
        <v>66</v>
      </c>
      <c r="E63" s="39" t="s">
        <v>4578</v>
      </c>
    </row>
    <row r="64" spans="1:5" ht="102">
      <c r="A64" t="s">
        <v>67</v>
      </c>
      <c r="E64" s="37" t="s">
        <v>972</v>
      </c>
    </row>
    <row r="65" spans="1:16" ht="38.25">
      <c r="A65" s="26" t="s">
        <v>59</v>
      </c>
      <c s="31" t="s">
        <v>60</v>
      </c>
      <c s="31" t="s">
        <v>1264</v>
      </c>
      <c s="26" t="s">
        <v>62</v>
      </c>
      <c s="32" t="s">
        <v>1265</v>
      </c>
      <c s="33" t="s">
        <v>971</v>
      </c>
      <c s="34">
        <v>3.5</v>
      </c>
      <c s="35">
        <v>0</v>
      </c>
      <c s="35">
        <f>ROUND(ROUND(H65,2)*ROUND(G65,3),2)</f>
      </c>
      <c r="O65">
        <f>(I65*21)/100</f>
      </c>
      <c t="s">
        <v>33</v>
      </c>
    </row>
    <row r="66" spans="1:5" ht="25.5">
      <c r="A66" s="36" t="s">
        <v>65</v>
      </c>
      <c r="E66" s="37" t="s">
        <v>1266</v>
      </c>
    </row>
    <row r="67" spans="1:5" ht="89.25">
      <c r="A67" s="38" t="s">
        <v>66</v>
      </c>
      <c r="E67" s="39" t="s">
        <v>4579</v>
      </c>
    </row>
    <row r="68" spans="1:5" ht="102">
      <c r="A68" t="s">
        <v>67</v>
      </c>
      <c r="E68" s="37" t="s">
        <v>972</v>
      </c>
    </row>
    <row r="69" spans="1:16" ht="25.5">
      <c r="A69" s="26" t="s">
        <v>59</v>
      </c>
      <c s="31" t="s">
        <v>119</v>
      </c>
      <c s="31" t="s">
        <v>1684</v>
      </c>
      <c s="26" t="s">
        <v>62</v>
      </c>
      <c s="32" t="s">
        <v>1685</v>
      </c>
      <c s="33" t="s">
        <v>971</v>
      </c>
      <c s="34">
        <v>511.807</v>
      </c>
      <c s="35">
        <v>0</v>
      </c>
      <c s="35">
        <f>ROUND(ROUND(H69,2)*ROUND(G69,3),2)</f>
      </c>
      <c r="O69">
        <f>(I69*21)/100</f>
      </c>
      <c t="s">
        <v>33</v>
      </c>
    </row>
    <row r="70" spans="1:5" ht="25.5">
      <c r="A70" s="36" t="s">
        <v>65</v>
      </c>
      <c r="E70" s="37" t="s">
        <v>1685</v>
      </c>
    </row>
    <row r="71" spans="1:5" ht="114.75">
      <c r="A71" s="38" t="s">
        <v>66</v>
      </c>
      <c r="E71" s="39" t="s">
        <v>4580</v>
      </c>
    </row>
    <row r="72" spans="1:5" ht="153">
      <c r="A72" t="s">
        <v>67</v>
      </c>
      <c r="E72" s="37" t="s">
        <v>1773</v>
      </c>
    </row>
    <row r="73" spans="1:16" ht="25.5">
      <c r="A73" s="26" t="s">
        <v>59</v>
      </c>
      <c s="31" t="s">
        <v>155</v>
      </c>
      <c s="31" t="s">
        <v>2894</v>
      </c>
      <c s="26" t="s">
        <v>62</v>
      </c>
      <c s="32" t="s">
        <v>2895</v>
      </c>
      <c s="33" t="s">
        <v>971</v>
      </c>
      <c s="34">
        <v>1.75</v>
      </c>
      <c s="35">
        <v>0</v>
      </c>
      <c s="35">
        <f>ROUND(ROUND(H73,2)*ROUND(G73,3),2)</f>
      </c>
      <c r="O73">
        <f>(I73*21)/100</f>
      </c>
      <c t="s">
        <v>33</v>
      </c>
    </row>
    <row r="74" spans="1:5" ht="25.5">
      <c r="A74" s="36" t="s">
        <v>65</v>
      </c>
      <c r="E74" s="37" t="s">
        <v>2895</v>
      </c>
    </row>
    <row r="75" spans="1:5" ht="165.75">
      <c r="A75" s="38" t="s">
        <v>66</v>
      </c>
      <c r="E75" s="39" t="s">
        <v>4581</v>
      </c>
    </row>
    <row r="76" spans="1:5" ht="102">
      <c r="A76" t="s">
        <v>67</v>
      </c>
      <c r="E76" s="37" t="s">
        <v>1362</v>
      </c>
    </row>
    <row r="77" spans="1:16" ht="25.5">
      <c r="A77" s="26" t="s">
        <v>59</v>
      </c>
      <c s="31" t="s">
        <v>234</v>
      </c>
      <c s="31" t="s">
        <v>4276</v>
      </c>
      <c s="26" t="s">
        <v>62</v>
      </c>
      <c s="32" t="s">
        <v>4277</v>
      </c>
      <c s="33" t="s">
        <v>971</v>
      </c>
      <c s="34">
        <v>0.016</v>
      </c>
      <c s="35">
        <v>0</v>
      </c>
      <c s="35">
        <f>ROUND(ROUND(H77,2)*ROUND(G77,3),2)</f>
      </c>
      <c r="O77">
        <f>(I77*21)/100</f>
      </c>
      <c t="s">
        <v>33</v>
      </c>
    </row>
    <row r="78" spans="1:5" ht="25.5">
      <c r="A78" s="36" t="s">
        <v>65</v>
      </c>
      <c r="E78" s="37" t="s">
        <v>4277</v>
      </c>
    </row>
    <row r="79" spans="1:5" ht="25.5">
      <c r="A79" s="38" t="s">
        <v>66</v>
      </c>
      <c r="E79" s="39" t="s">
        <v>4582</v>
      </c>
    </row>
    <row r="80" spans="1:5" ht="102">
      <c r="A80" t="s">
        <v>67</v>
      </c>
      <c r="E80" s="37" t="s">
        <v>1362</v>
      </c>
    </row>
    <row r="81" spans="1:16" ht="25.5">
      <c r="A81" s="26" t="s">
        <v>59</v>
      </c>
      <c s="31" t="s">
        <v>158</v>
      </c>
      <c s="31" t="s">
        <v>4196</v>
      </c>
      <c s="26" t="s">
        <v>62</v>
      </c>
      <c s="32" t="s">
        <v>4197</v>
      </c>
      <c s="33" t="s">
        <v>971</v>
      </c>
      <c s="34">
        <v>0.005</v>
      </c>
      <c s="35">
        <v>0</v>
      </c>
      <c s="35">
        <f>ROUND(ROUND(H81,2)*ROUND(G81,3),2)</f>
      </c>
      <c r="O81">
        <f>(I81*21)/100</f>
      </c>
      <c t="s">
        <v>33</v>
      </c>
    </row>
    <row r="82" spans="1:5" ht="12.75">
      <c r="A82" s="36" t="s">
        <v>65</v>
      </c>
      <c r="E82" s="37" t="s">
        <v>62</v>
      </c>
    </row>
    <row r="83" spans="1:5" ht="25.5">
      <c r="A83" s="38" t="s">
        <v>66</v>
      </c>
      <c r="E83" s="39" t="s">
        <v>4583</v>
      </c>
    </row>
    <row r="84" spans="1:5" ht="102">
      <c r="A84" t="s">
        <v>67</v>
      </c>
      <c r="E84" s="37" t="s">
        <v>972</v>
      </c>
    </row>
    <row r="85" spans="1:16" ht="25.5">
      <c r="A85" s="26" t="s">
        <v>59</v>
      </c>
      <c s="31" t="s">
        <v>161</v>
      </c>
      <c s="31" t="s">
        <v>4198</v>
      </c>
      <c s="26" t="s">
        <v>62</v>
      </c>
      <c s="32" t="s">
        <v>4199</v>
      </c>
      <c s="33" t="s">
        <v>971</v>
      </c>
      <c s="34">
        <v>0.01</v>
      </c>
      <c s="35">
        <v>0</v>
      </c>
      <c s="35">
        <f>ROUND(ROUND(H85,2)*ROUND(G85,3),2)</f>
      </c>
      <c r="O85">
        <f>(I85*21)/100</f>
      </c>
      <c t="s">
        <v>33</v>
      </c>
    </row>
    <row r="86" spans="1:5" ht="12.75">
      <c r="A86" s="36" t="s">
        <v>65</v>
      </c>
      <c r="E86" s="37" t="s">
        <v>62</v>
      </c>
    </row>
    <row r="87" spans="1:5" ht="25.5">
      <c r="A87" s="38" t="s">
        <v>66</v>
      </c>
      <c r="E87" s="39" t="s">
        <v>4584</v>
      </c>
    </row>
    <row r="88" spans="1:5" ht="102">
      <c r="A88" t="s">
        <v>67</v>
      </c>
      <c r="E88" s="37" t="s">
        <v>972</v>
      </c>
    </row>
    <row r="89" spans="1:16" ht="25.5">
      <c r="A89" s="26" t="s">
        <v>59</v>
      </c>
      <c s="31" t="s">
        <v>226</v>
      </c>
      <c s="31" t="s">
        <v>4104</v>
      </c>
      <c s="26" t="s">
        <v>62</v>
      </c>
      <c s="32" t="s">
        <v>4105</v>
      </c>
      <c s="33" t="s">
        <v>971</v>
      </c>
      <c s="34">
        <v>2.152</v>
      </c>
      <c s="35">
        <v>0</v>
      </c>
      <c s="35">
        <f>ROUND(ROUND(H89,2)*ROUND(G89,3),2)</f>
      </c>
      <c r="O89">
        <f>(I89*21)/100</f>
      </c>
      <c t="s">
        <v>33</v>
      </c>
    </row>
    <row r="90" spans="1:5" ht="12.75">
      <c r="A90" s="36" t="s">
        <v>65</v>
      </c>
      <c r="E90" s="37" t="s">
        <v>62</v>
      </c>
    </row>
    <row r="91" spans="1:5" ht="25.5">
      <c r="A91" s="38" t="s">
        <v>66</v>
      </c>
      <c r="E91" s="39" t="s">
        <v>4585</v>
      </c>
    </row>
    <row r="92" spans="1:5" ht="89.25">
      <c r="A92" t="s">
        <v>67</v>
      </c>
      <c r="E92" s="37" t="s">
        <v>4566</v>
      </c>
    </row>
    <row r="93" spans="1:16" ht="25.5">
      <c r="A93" s="26" t="s">
        <v>59</v>
      </c>
      <c s="31" t="s">
        <v>103</v>
      </c>
      <c s="31" t="s">
        <v>973</v>
      </c>
      <c s="26" t="s">
        <v>62</v>
      </c>
      <c s="32" t="s">
        <v>974</v>
      </c>
      <c s="33" t="s">
        <v>971</v>
      </c>
      <c s="34">
        <v>4.13</v>
      </c>
      <c s="35">
        <v>0</v>
      </c>
      <c s="35">
        <f>ROUND(ROUND(H93,2)*ROUND(G93,3),2)</f>
      </c>
      <c r="O93">
        <f>(I93*21)/100</f>
      </c>
      <c t="s">
        <v>33</v>
      </c>
    </row>
    <row r="94" spans="1:5" ht="12.75">
      <c r="A94" s="36" t="s">
        <v>65</v>
      </c>
      <c r="E94" s="37" t="s">
        <v>62</v>
      </c>
    </row>
    <row r="95" spans="1:5" ht="344.25">
      <c r="A95" s="38" t="s">
        <v>66</v>
      </c>
      <c r="E95" s="39" t="s">
        <v>4586</v>
      </c>
    </row>
    <row r="96" spans="1:5" ht="102">
      <c r="A96" t="s">
        <v>67</v>
      </c>
      <c r="E96" s="37" t="s">
        <v>972</v>
      </c>
    </row>
    <row r="97" spans="1:16" ht="38.25">
      <c r="A97" s="26" t="s">
        <v>59</v>
      </c>
      <c s="31" t="s">
        <v>500</v>
      </c>
      <c s="31" t="s">
        <v>3968</v>
      </c>
      <c s="26" t="s">
        <v>62</v>
      </c>
      <c s="32" t="s">
        <v>3969</v>
      </c>
      <c s="33" t="s">
        <v>971</v>
      </c>
      <c s="34">
        <v>1.5</v>
      </c>
      <c s="35">
        <v>0</v>
      </c>
      <c s="35">
        <f>ROUND(ROUND(H97,2)*ROUND(G97,3),2)</f>
      </c>
      <c r="O97">
        <f>(I97*21)/100</f>
      </c>
      <c t="s">
        <v>33</v>
      </c>
    </row>
    <row r="98" spans="1:5" ht="38.25">
      <c r="A98" s="36" t="s">
        <v>65</v>
      </c>
      <c r="E98" s="37" t="s">
        <v>3969</v>
      </c>
    </row>
    <row r="99" spans="1:5" ht="25.5">
      <c r="A99" s="38" t="s">
        <v>66</v>
      </c>
      <c r="E99" s="39" t="s">
        <v>4573</v>
      </c>
    </row>
    <row r="100" spans="1:5" ht="102">
      <c r="A100" t="s">
        <v>67</v>
      </c>
      <c r="E100" s="37" t="s">
        <v>1362</v>
      </c>
    </row>
    <row r="101" spans="1:16" ht="25.5">
      <c r="A101" s="26" t="s">
        <v>59</v>
      </c>
      <c s="31" t="s">
        <v>497</v>
      </c>
      <c s="31" t="s">
        <v>3970</v>
      </c>
      <c s="26" t="s">
        <v>62</v>
      </c>
      <c s="32" t="s">
        <v>3971</v>
      </c>
      <c s="33" t="s">
        <v>971</v>
      </c>
      <c s="34">
        <v>163</v>
      </c>
      <c s="35">
        <v>0</v>
      </c>
      <c s="35">
        <f>ROUND(ROUND(H101,2)*ROUND(G101,3),2)</f>
      </c>
      <c r="O101">
        <f>(I101*21)/100</f>
      </c>
      <c t="s">
        <v>33</v>
      </c>
    </row>
    <row r="102" spans="1:5" ht="25.5">
      <c r="A102" s="36" t="s">
        <v>65</v>
      </c>
      <c r="E102" s="37" t="s">
        <v>3971</v>
      </c>
    </row>
    <row r="103" spans="1:5" ht="25.5">
      <c r="A103" s="38" t="s">
        <v>66</v>
      </c>
      <c r="E103" s="39" t="s">
        <v>4587</v>
      </c>
    </row>
    <row r="104" spans="1:5" ht="102">
      <c r="A104" t="s">
        <v>67</v>
      </c>
      <c r="E104" s="37" t="s">
        <v>1362</v>
      </c>
    </row>
    <row r="105" spans="1:16" ht="25.5">
      <c r="A105" s="26" t="s">
        <v>59</v>
      </c>
      <c s="31" t="s">
        <v>496</v>
      </c>
      <c s="31" t="s">
        <v>2897</v>
      </c>
      <c s="26" t="s">
        <v>62</v>
      </c>
      <c s="32" t="s">
        <v>2898</v>
      </c>
      <c s="33" t="s">
        <v>971</v>
      </c>
      <c s="34">
        <v>7.954</v>
      </c>
      <c s="35">
        <v>0</v>
      </c>
      <c s="35">
        <f>ROUND(ROUND(H105,2)*ROUND(G105,3),2)</f>
      </c>
      <c r="O105">
        <f>(I105*21)/100</f>
      </c>
      <c t="s">
        <v>33</v>
      </c>
    </row>
    <row r="106" spans="1:5" ht="25.5">
      <c r="A106" s="36" t="s">
        <v>65</v>
      </c>
      <c r="E106" s="37" t="s">
        <v>2898</v>
      </c>
    </row>
    <row r="107" spans="1:5" ht="114.75">
      <c r="A107" s="38" t="s">
        <v>66</v>
      </c>
      <c r="E107" s="39" t="s">
        <v>4588</v>
      </c>
    </row>
    <row r="108" spans="1:5" ht="102">
      <c r="A108" t="s">
        <v>67</v>
      </c>
      <c r="E108" s="37" t="s">
        <v>1362</v>
      </c>
    </row>
    <row r="109" spans="1:16" ht="25.5">
      <c r="A109" s="26" t="s">
        <v>59</v>
      </c>
      <c s="31" t="s">
        <v>617</v>
      </c>
      <c s="31" t="s">
        <v>3972</v>
      </c>
      <c s="26" t="s">
        <v>62</v>
      </c>
      <c s="32" t="s">
        <v>3973</v>
      </c>
      <c s="33" t="s">
        <v>971</v>
      </c>
      <c s="34">
        <v>0.5</v>
      </c>
      <c s="35">
        <v>0</v>
      </c>
      <c s="35">
        <f>ROUND(ROUND(H109,2)*ROUND(G109,3),2)</f>
      </c>
      <c r="O109">
        <f>(I109*21)/100</f>
      </c>
      <c t="s">
        <v>33</v>
      </c>
    </row>
    <row r="110" spans="1:5" ht="25.5">
      <c r="A110" s="36" t="s">
        <v>65</v>
      </c>
      <c r="E110" s="37" t="s">
        <v>3973</v>
      </c>
    </row>
    <row r="111" spans="1:5" ht="25.5">
      <c r="A111" s="38" t="s">
        <v>66</v>
      </c>
      <c r="E111" s="39" t="s">
        <v>4589</v>
      </c>
    </row>
    <row r="112" spans="1:5" ht="102">
      <c r="A112" t="s">
        <v>67</v>
      </c>
      <c r="E112" s="37" t="s">
        <v>1362</v>
      </c>
    </row>
    <row r="113" spans="1:16" ht="25.5">
      <c r="A113" s="26" t="s">
        <v>59</v>
      </c>
      <c s="31" t="s">
        <v>543</v>
      </c>
      <c s="31" t="s">
        <v>3974</v>
      </c>
      <c s="26" t="s">
        <v>62</v>
      </c>
      <c s="32" t="s">
        <v>3975</v>
      </c>
      <c s="33" t="s">
        <v>971</v>
      </c>
      <c s="34">
        <v>0.5</v>
      </c>
      <c s="35">
        <v>0</v>
      </c>
      <c s="35">
        <f>ROUND(ROUND(H113,2)*ROUND(G113,3),2)</f>
      </c>
      <c r="O113">
        <f>(I113*21)/100</f>
      </c>
      <c t="s">
        <v>33</v>
      </c>
    </row>
    <row r="114" spans="1:5" ht="25.5">
      <c r="A114" s="36" t="s">
        <v>65</v>
      </c>
      <c r="E114" s="37" t="s">
        <v>3975</v>
      </c>
    </row>
    <row r="115" spans="1:5" ht="25.5">
      <c r="A115" s="38" t="s">
        <v>66</v>
      </c>
      <c r="E115" s="39" t="s">
        <v>4589</v>
      </c>
    </row>
    <row r="116" spans="1:5" ht="102">
      <c r="A116" t="s">
        <v>67</v>
      </c>
      <c r="E116" s="37" t="s">
        <v>1362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260"/>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f>
      </c>
      <c t="s">
        <v>32</v>
      </c>
    </row>
    <row r="3" spans="1:16" ht="15" customHeight="1">
      <c r="A3" t="s">
        <v>12</v>
      </c>
      <c s="12" t="s">
        <v>14</v>
      </c>
      <c s="13" t="s">
        <v>15</v>
      </c>
      <c s="1"/>
      <c s="14" t="s">
        <v>16</v>
      </c>
      <c s="1"/>
      <c s="9"/>
      <c s="8" t="s">
        <v>323</v>
      </c>
      <c s="43">
        <f>0+I12</f>
      </c>
      <c r="O3" t="s">
        <v>29</v>
      </c>
      <c t="s">
        <v>33</v>
      </c>
    </row>
    <row r="4" spans="1:16" ht="15" customHeight="1">
      <c r="A4" t="s">
        <v>17</v>
      </c>
      <c s="12" t="s">
        <v>18</v>
      </c>
      <c s="13" t="s">
        <v>19</v>
      </c>
      <c s="1"/>
      <c s="14" t="s">
        <v>20</v>
      </c>
      <c s="1"/>
      <c s="1"/>
      <c s="11"/>
      <c s="11"/>
      <c r="O4" t="s">
        <v>30</v>
      </c>
      <c t="s">
        <v>33</v>
      </c>
    </row>
    <row r="5" spans="1:16" ht="12.75" customHeight="1">
      <c r="A5" t="s">
        <v>21</v>
      </c>
      <c s="12" t="s">
        <v>18</v>
      </c>
      <c s="13" t="s">
        <v>22</v>
      </c>
      <c s="1"/>
      <c s="14" t="s">
        <v>23</v>
      </c>
      <c s="1"/>
      <c s="1"/>
      <c s="1"/>
      <c s="1"/>
      <c r="O5" t="s">
        <v>31</v>
      </c>
      <c t="s">
        <v>33</v>
      </c>
    </row>
    <row r="6" spans="1:9" ht="12.75" customHeight="1">
      <c r="A6" t="s">
        <v>24</v>
      </c>
      <c s="12" t="s">
        <v>18</v>
      </c>
      <c s="13" t="s">
        <v>318</v>
      </c>
      <c s="1"/>
      <c s="14" t="s">
        <v>319</v>
      </c>
      <c s="1"/>
      <c s="1"/>
      <c s="1"/>
      <c s="1"/>
    </row>
    <row r="7" spans="1:9" ht="12.75" customHeight="1">
      <c r="A7" t="s">
        <v>27</v>
      </c>
      <c s="12" t="s">
        <v>18</v>
      </c>
      <c s="13" t="s">
        <v>320</v>
      </c>
      <c s="1"/>
      <c s="14" t="s">
        <v>321</v>
      </c>
      <c s="1"/>
      <c s="1"/>
      <c s="1"/>
      <c s="1"/>
    </row>
    <row r="8" spans="1:9" ht="12.75" customHeight="1">
      <c r="A8" t="s">
        <v>322</v>
      </c>
      <c s="16" t="s">
        <v>28</v>
      </c>
      <c s="17" t="s">
        <v>323</v>
      </c>
      <c s="6"/>
      <c s="18" t="s">
        <v>321</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327</v>
      </c>
      <c s="27"/>
      <c s="29" t="s">
        <v>328</v>
      </c>
      <c s="27"/>
      <c s="27"/>
      <c s="27"/>
      <c s="30">
        <f>0+Q12</f>
      </c>
      <c r="O12">
        <f>0+R12</f>
      </c>
      <c r="Q12">
        <f>0+I13+I17+I21+I25+I29+I33+I37+I41+I45+I49+I53+I57+I61+I65+I69+I73+I77+I81+I85+I89+I93+I97+I101+I105+I109+I113+I117+I121+I125+I129+I133+I137+I141+I145+I149+I153+I157+I161+I165+I169+I173+I177+I181+I185+I189+I193+I197+I201+I205+I209+I213+I217+I221+I225+I229+I233+I237+I241+I245+I249+I253+I257</f>
      </c>
      <c>
        <f>0+O13+O17+O21+O25+O29+O33+O37+O41+O45+O49+O53+O57+O61+O65+O69+O73+O77+O81+O85+O89+O93+O97+O101+O105+O109+O113+O117+O121+O125+O129+O133+O137+O141+O145+O149+O153+O157+O161+O165+O169+O173+O177+O181+O185+O189+O193+O197+O201+O205+O209+O213+O217+O221+O225+O229+O233+O237+O241+O245+O249+O253+O257</f>
      </c>
    </row>
    <row r="13" spans="1:16" ht="25.5">
      <c r="A13" s="26" t="s">
        <v>59</v>
      </c>
      <c s="31" t="s">
        <v>329</v>
      </c>
      <c s="31" t="s">
        <v>330</v>
      </c>
      <c s="26" t="s">
        <v>62</v>
      </c>
      <c s="32" t="s">
        <v>331</v>
      </c>
      <c s="33" t="s">
        <v>81</v>
      </c>
      <c s="34">
        <v>4</v>
      </c>
      <c s="35">
        <v>0</v>
      </c>
      <c s="35">
        <f>ROUND(ROUND(H13,2)*ROUND(G13,3),2)</f>
      </c>
      <c r="O13">
        <f>(I13*21)/100</f>
      </c>
      <c t="s">
        <v>33</v>
      </c>
    </row>
    <row r="14" spans="1:5" ht="25.5">
      <c r="A14" s="36" t="s">
        <v>65</v>
      </c>
      <c r="E14" s="37" t="s">
        <v>331</v>
      </c>
    </row>
    <row r="15" spans="1:5" ht="12.75">
      <c r="A15" s="38" t="s">
        <v>66</v>
      </c>
      <c r="E15" s="39" t="s">
        <v>62</v>
      </c>
    </row>
    <row r="16" spans="1:5" ht="12.75">
      <c r="A16" t="s">
        <v>67</v>
      </c>
      <c r="E16" s="37" t="s">
        <v>62</v>
      </c>
    </row>
    <row r="17" spans="1:16" ht="12.75">
      <c r="A17" s="26" t="s">
        <v>59</v>
      </c>
      <c s="31" t="s">
        <v>152</v>
      </c>
      <c s="31" t="s">
        <v>332</v>
      </c>
      <c s="26" t="s">
        <v>62</v>
      </c>
      <c s="32" t="s">
        <v>333</v>
      </c>
      <c s="33" t="s">
        <v>81</v>
      </c>
      <c s="34">
        <v>13</v>
      </c>
      <c s="35">
        <v>0</v>
      </c>
      <c s="35">
        <f>ROUND(ROUND(H17,2)*ROUND(G17,3),2)</f>
      </c>
      <c r="O17">
        <f>(I17*21)/100</f>
      </c>
      <c t="s">
        <v>33</v>
      </c>
    </row>
    <row r="18" spans="1:5" ht="12.75">
      <c r="A18" s="36" t="s">
        <v>65</v>
      </c>
      <c r="E18" s="37" t="s">
        <v>333</v>
      </c>
    </row>
    <row r="19" spans="1:5" ht="12.75">
      <c r="A19" s="38" t="s">
        <v>66</v>
      </c>
      <c r="E19" s="39" t="s">
        <v>62</v>
      </c>
    </row>
    <row r="20" spans="1:5" ht="12.75">
      <c r="A20" t="s">
        <v>67</v>
      </c>
      <c r="E20" s="37" t="s">
        <v>62</v>
      </c>
    </row>
    <row r="21" spans="1:16" ht="25.5">
      <c r="A21" s="26" t="s">
        <v>59</v>
      </c>
      <c s="31" t="s">
        <v>146</v>
      </c>
      <c s="31" t="s">
        <v>334</v>
      </c>
      <c s="26" t="s">
        <v>62</v>
      </c>
      <c s="32" t="s">
        <v>335</v>
      </c>
      <c s="33" t="s">
        <v>71</v>
      </c>
      <c s="34">
        <v>1000</v>
      </c>
      <c s="35">
        <v>0</v>
      </c>
      <c s="35">
        <f>ROUND(ROUND(H21,2)*ROUND(G21,3),2)</f>
      </c>
      <c r="O21">
        <f>(I21*21)/100</f>
      </c>
      <c t="s">
        <v>33</v>
      </c>
    </row>
    <row r="22" spans="1:5" ht="25.5">
      <c r="A22" s="36" t="s">
        <v>65</v>
      </c>
      <c r="E22" s="37" t="s">
        <v>335</v>
      </c>
    </row>
    <row r="23" spans="1:5" ht="12.75">
      <c r="A23" s="38" t="s">
        <v>66</v>
      </c>
      <c r="E23" s="39" t="s">
        <v>62</v>
      </c>
    </row>
    <row r="24" spans="1:5" ht="12.75">
      <c r="A24" t="s">
        <v>67</v>
      </c>
      <c r="E24" s="37" t="s">
        <v>62</v>
      </c>
    </row>
    <row r="25" spans="1:16" ht="12.75">
      <c r="A25" s="26" t="s">
        <v>59</v>
      </c>
      <c s="31" t="s">
        <v>149</v>
      </c>
      <c s="31" t="s">
        <v>336</v>
      </c>
      <c s="26" t="s">
        <v>62</v>
      </c>
      <c s="32" t="s">
        <v>337</v>
      </c>
      <c s="33" t="s">
        <v>81</v>
      </c>
      <c s="34">
        <v>80</v>
      </c>
      <c s="35">
        <v>0</v>
      </c>
      <c s="35">
        <f>ROUND(ROUND(H25,2)*ROUND(G25,3),2)</f>
      </c>
      <c r="O25">
        <f>(I25*21)/100</f>
      </c>
      <c t="s">
        <v>33</v>
      </c>
    </row>
    <row r="26" spans="1:5" ht="12.75">
      <c r="A26" s="36" t="s">
        <v>65</v>
      </c>
      <c r="E26" s="37" t="s">
        <v>337</v>
      </c>
    </row>
    <row r="27" spans="1:5" ht="12.75">
      <c r="A27" s="38" t="s">
        <v>66</v>
      </c>
      <c r="E27" s="39" t="s">
        <v>62</v>
      </c>
    </row>
    <row r="28" spans="1:5" ht="12.75">
      <c r="A28" t="s">
        <v>67</v>
      </c>
      <c r="E28" s="37" t="s">
        <v>62</v>
      </c>
    </row>
    <row r="29" spans="1:16" ht="12.75">
      <c r="A29" s="26" t="s">
        <v>59</v>
      </c>
      <c s="31" t="s">
        <v>122</v>
      </c>
      <c s="31" t="s">
        <v>256</v>
      </c>
      <c s="26" t="s">
        <v>62</v>
      </c>
      <c s="32" t="s">
        <v>257</v>
      </c>
      <c s="33" t="s">
        <v>71</v>
      </c>
      <c s="34">
        <v>134</v>
      </c>
      <c s="35">
        <v>0</v>
      </c>
      <c s="35">
        <f>ROUND(ROUND(H29,2)*ROUND(G29,3),2)</f>
      </c>
      <c r="O29">
        <f>(I29*21)/100</f>
      </c>
      <c t="s">
        <v>33</v>
      </c>
    </row>
    <row r="30" spans="1:5" ht="12.75">
      <c r="A30" s="36" t="s">
        <v>65</v>
      </c>
      <c r="E30" s="37" t="s">
        <v>257</v>
      </c>
    </row>
    <row r="31" spans="1:5" ht="12.75">
      <c r="A31" s="38" t="s">
        <v>66</v>
      </c>
      <c r="E31" s="39" t="s">
        <v>62</v>
      </c>
    </row>
    <row r="32" spans="1:5" ht="12.75">
      <c r="A32" t="s">
        <v>67</v>
      </c>
      <c r="E32" s="37" t="s">
        <v>62</v>
      </c>
    </row>
    <row r="33" spans="1:16" ht="25.5">
      <c r="A33" s="26" t="s">
        <v>59</v>
      </c>
      <c s="31" t="s">
        <v>125</v>
      </c>
      <c s="31" t="s">
        <v>258</v>
      </c>
      <c s="26" t="s">
        <v>62</v>
      </c>
      <c s="32" t="s">
        <v>259</v>
      </c>
      <c s="33" t="s">
        <v>81</v>
      </c>
      <c s="34">
        <v>4</v>
      </c>
      <c s="35">
        <v>0</v>
      </c>
      <c s="35">
        <f>ROUND(ROUND(H33,2)*ROUND(G33,3),2)</f>
      </c>
      <c r="O33">
        <f>(I33*21)/100</f>
      </c>
      <c t="s">
        <v>33</v>
      </c>
    </row>
    <row r="34" spans="1:5" ht="25.5">
      <c r="A34" s="36" t="s">
        <v>65</v>
      </c>
      <c r="E34" s="37" t="s">
        <v>259</v>
      </c>
    </row>
    <row r="35" spans="1:5" ht="12.75">
      <c r="A35" s="38" t="s">
        <v>66</v>
      </c>
      <c r="E35" s="39" t="s">
        <v>62</v>
      </c>
    </row>
    <row r="36" spans="1:5" ht="12.75">
      <c r="A36" t="s">
        <v>67</v>
      </c>
      <c r="E36" s="37" t="s">
        <v>62</v>
      </c>
    </row>
    <row r="37" spans="1:16" ht="25.5">
      <c r="A37" s="26" t="s">
        <v>59</v>
      </c>
      <c s="31" t="s">
        <v>192</v>
      </c>
      <c s="31" t="s">
        <v>338</v>
      </c>
      <c s="26" t="s">
        <v>62</v>
      </c>
      <c s="32" t="s">
        <v>339</v>
      </c>
      <c s="33" t="s">
        <v>81</v>
      </c>
      <c s="34">
        <v>1</v>
      </c>
      <c s="35">
        <v>0</v>
      </c>
      <c s="35">
        <f>ROUND(ROUND(H37,2)*ROUND(G37,3),2)</f>
      </c>
      <c r="O37">
        <f>(I37*21)/100</f>
      </c>
      <c t="s">
        <v>33</v>
      </c>
    </row>
    <row r="38" spans="1:5" ht="25.5">
      <c r="A38" s="36" t="s">
        <v>65</v>
      </c>
      <c r="E38" s="37" t="s">
        <v>339</v>
      </c>
    </row>
    <row r="39" spans="1:5" ht="12.75">
      <c r="A39" s="38" t="s">
        <v>66</v>
      </c>
      <c r="E39" s="39" t="s">
        <v>62</v>
      </c>
    </row>
    <row r="40" spans="1:5" ht="12.75">
      <c r="A40" t="s">
        <v>67</v>
      </c>
      <c r="E40" s="37" t="s">
        <v>62</v>
      </c>
    </row>
    <row r="41" spans="1:16" ht="12.75">
      <c r="A41" s="26" t="s">
        <v>59</v>
      </c>
      <c s="31" t="s">
        <v>103</v>
      </c>
      <c s="31" t="s">
        <v>340</v>
      </c>
      <c s="26" t="s">
        <v>62</v>
      </c>
      <c s="32" t="s">
        <v>341</v>
      </c>
      <c s="33" t="s">
        <v>64</v>
      </c>
      <c s="34">
        <v>0.6</v>
      </c>
      <c s="35">
        <v>0</v>
      </c>
      <c s="35">
        <f>ROUND(ROUND(H41,2)*ROUND(G41,3),2)</f>
      </c>
      <c r="O41">
        <f>(I41*21)/100</f>
      </c>
      <c t="s">
        <v>33</v>
      </c>
    </row>
    <row r="42" spans="1:5" ht="12.75">
      <c r="A42" s="36" t="s">
        <v>65</v>
      </c>
      <c r="E42" s="37" t="s">
        <v>341</v>
      </c>
    </row>
    <row r="43" spans="1:5" ht="12.75">
      <c r="A43" s="38" t="s">
        <v>66</v>
      </c>
      <c r="E43" s="39" t="s">
        <v>62</v>
      </c>
    </row>
    <row r="44" spans="1:5" ht="12.75">
      <c r="A44" t="s">
        <v>67</v>
      </c>
      <c r="E44" s="37" t="s">
        <v>62</v>
      </c>
    </row>
    <row r="45" spans="1:16" ht="12.75">
      <c r="A45" s="26" t="s">
        <v>59</v>
      </c>
      <c s="31" t="s">
        <v>107</v>
      </c>
      <c s="31" t="s">
        <v>342</v>
      </c>
      <c s="26" t="s">
        <v>62</v>
      </c>
      <c s="32" t="s">
        <v>343</v>
      </c>
      <c s="33" t="s">
        <v>71</v>
      </c>
      <c s="34">
        <v>150</v>
      </c>
      <c s="35">
        <v>0</v>
      </c>
      <c s="35">
        <f>ROUND(ROUND(H45,2)*ROUND(G45,3),2)</f>
      </c>
      <c r="O45">
        <f>(I45*21)/100</f>
      </c>
      <c t="s">
        <v>33</v>
      </c>
    </row>
    <row r="46" spans="1:5" ht="12.75">
      <c r="A46" s="36" t="s">
        <v>65</v>
      </c>
      <c r="E46" s="37" t="s">
        <v>343</v>
      </c>
    </row>
    <row r="47" spans="1:5" ht="12.75">
      <c r="A47" s="38" t="s">
        <v>66</v>
      </c>
      <c r="E47" s="39" t="s">
        <v>62</v>
      </c>
    </row>
    <row r="48" spans="1:5" ht="12.75">
      <c r="A48" t="s">
        <v>67</v>
      </c>
      <c r="E48" s="37" t="s">
        <v>62</v>
      </c>
    </row>
    <row r="49" spans="1:16" ht="12.75">
      <c r="A49" s="26" t="s">
        <v>59</v>
      </c>
      <c s="31" t="s">
        <v>116</v>
      </c>
      <c s="31" t="s">
        <v>92</v>
      </c>
      <c s="26" t="s">
        <v>62</v>
      </c>
      <c s="32" t="s">
        <v>93</v>
      </c>
      <c s="33" t="s">
        <v>71</v>
      </c>
      <c s="34">
        <v>100</v>
      </c>
      <c s="35">
        <v>0</v>
      </c>
      <c s="35">
        <f>ROUND(ROUND(H49,2)*ROUND(G49,3),2)</f>
      </c>
      <c r="O49">
        <f>(I49*21)/100</f>
      </c>
      <c t="s">
        <v>33</v>
      </c>
    </row>
    <row r="50" spans="1:5" ht="12.75">
      <c r="A50" s="36" t="s">
        <v>65</v>
      </c>
      <c r="E50" s="37" t="s">
        <v>93</v>
      </c>
    </row>
    <row r="51" spans="1:5" ht="12.75">
      <c r="A51" s="38" t="s">
        <v>66</v>
      </c>
      <c r="E51" s="39" t="s">
        <v>62</v>
      </c>
    </row>
    <row r="52" spans="1:5" ht="12.75">
      <c r="A52" t="s">
        <v>67</v>
      </c>
      <c r="E52" s="37" t="s">
        <v>62</v>
      </c>
    </row>
    <row r="53" spans="1:16" ht="12.75">
      <c r="A53" s="26" t="s">
        <v>59</v>
      </c>
      <c s="31" t="s">
        <v>119</v>
      </c>
      <c s="31" t="s">
        <v>95</v>
      </c>
      <c s="26" t="s">
        <v>62</v>
      </c>
      <c s="32" t="s">
        <v>96</v>
      </c>
      <c s="33" t="s">
        <v>71</v>
      </c>
      <c s="34">
        <v>100</v>
      </c>
      <c s="35">
        <v>0</v>
      </c>
      <c s="35">
        <f>ROUND(ROUND(H53,2)*ROUND(G53,3),2)</f>
      </c>
      <c r="O53">
        <f>(I53*21)/100</f>
      </c>
      <c t="s">
        <v>33</v>
      </c>
    </row>
    <row r="54" spans="1:5" ht="12.75">
      <c r="A54" s="36" t="s">
        <v>65</v>
      </c>
      <c r="E54" s="37" t="s">
        <v>96</v>
      </c>
    </row>
    <row r="55" spans="1:5" ht="12.75">
      <c r="A55" s="38" t="s">
        <v>66</v>
      </c>
      <c r="E55" s="39" t="s">
        <v>62</v>
      </c>
    </row>
    <row r="56" spans="1:5" ht="12.75">
      <c r="A56" t="s">
        <v>67</v>
      </c>
      <c r="E56" s="37" t="s">
        <v>62</v>
      </c>
    </row>
    <row r="57" spans="1:16" ht="12.75">
      <c r="A57" s="26" t="s">
        <v>59</v>
      </c>
      <c s="31" t="s">
        <v>110</v>
      </c>
      <c s="31" t="s">
        <v>344</v>
      </c>
      <c s="26" t="s">
        <v>62</v>
      </c>
      <c s="32" t="s">
        <v>345</v>
      </c>
      <c s="33" t="s">
        <v>71</v>
      </c>
      <c s="34">
        <v>150</v>
      </c>
      <c s="35">
        <v>0</v>
      </c>
      <c s="35">
        <f>ROUND(ROUND(H57,2)*ROUND(G57,3),2)</f>
      </c>
      <c r="O57">
        <f>(I57*21)/100</f>
      </c>
      <c t="s">
        <v>33</v>
      </c>
    </row>
    <row r="58" spans="1:5" ht="12.75">
      <c r="A58" s="36" t="s">
        <v>65</v>
      </c>
      <c r="E58" s="37" t="s">
        <v>345</v>
      </c>
    </row>
    <row r="59" spans="1:5" ht="12.75">
      <c r="A59" s="38" t="s">
        <v>66</v>
      </c>
      <c r="E59" s="39" t="s">
        <v>62</v>
      </c>
    </row>
    <row r="60" spans="1:5" ht="12.75">
      <c r="A60" t="s">
        <v>67</v>
      </c>
      <c r="E60" s="37" t="s">
        <v>62</v>
      </c>
    </row>
    <row r="61" spans="1:16" ht="12.75">
      <c r="A61" s="26" t="s">
        <v>59</v>
      </c>
      <c s="31" t="s">
        <v>113</v>
      </c>
      <c s="31" t="s">
        <v>346</v>
      </c>
      <c s="26" t="s">
        <v>62</v>
      </c>
      <c s="32" t="s">
        <v>347</v>
      </c>
      <c s="33" t="s">
        <v>71</v>
      </c>
      <c s="34">
        <v>150</v>
      </c>
      <c s="35">
        <v>0</v>
      </c>
      <c s="35">
        <f>ROUND(ROUND(H61,2)*ROUND(G61,3),2)</f>
      </c>
      <c r="O61">
        <f>(I61*21)/100</f>
      </c>
      <c t="s">
        <v>33</v>
      </c>
    </row>
    <row r="62" spans="1:5" ht="12.75">
      <c r="A62" s="36" t="s">
        <v>65</v>
      </c>
      <c r="E62" s="37" t="s">
        <v>347</v>
      </c>
    </row>
    <row r="63" spans="1:5" ht="12.75">
      <c r="A63" s="38" t="s">
        <v>66</v>
      </c>
      <c r="E63" s="39" t="s">
        <v>62</v>
      </c>
    </row>
    <row r="64" spans="1:5" ht="12.75">
      <c r="A64" t="s">
        <v>67</v>
      </c>
      <c r="E64" s="37" t="s">
        <v>62</v>
      </c>
    </row>
    <row r="65" spans="1:16" ht="12.75">
      <c r="A65" s="26" t="s">
        <v>59</v>
      </c>
      <c s="31" t="s">
        <v>137</v>
      </c>
      <c s="31" t="s">
        <v>147</v>
      </c>
      <c s="26" t="s">
        <v>62</v>
      </c>
      <c s="32" t="s">
        <v>148</v>
      </c>
      <c s="33" t="s">
        <v>81</v>
      </c>
      <c s="34">
        <v>3</v>
      </c>
      <c s="35">
        <v>0</v>
      </c>
      <c s="35">
        <f>ROUND(ROUND(H65,2)*ROUND(G65,3),2)</f>
      </c>
      <c r="O65">
        <f>(I65*21)/100</f>
      </c>
      <c t="s">
        <v>33</v>
      </c>
    </row>
    <row r="66" spans="1:5" ht="12.75">
      <c r="A66" s="36" t="s">
        <v>65</v>
      </c>
      <c r="E66" s="37" t="s">
        <v>148</v>
      </c>
    </row>
    <row r="67" spans="1:5" ht="12.75">
      <c r="A67" s="38" t="s">
        <v>66</v>
      </c>
      <c r="E67" s="39" t="s">
        <v>62</v>
      </c>
    </row>
    <row r="68" spans="1:5" ht="12.75">
      <c r="A68" t="s">
        <v>67</v>
      </c>
      <c r="E68" s="37" t="s">
        <v>62</v>
      </c>
    </row>
    <row r="69" spans="1:16" ht="12.75">
      <c r="A69" s="26" t="s">
        <v>59</v>
      </c>
      <c s="31" t="s">
        <v>140</v>
      </c>
      <c s="31" t="s">
        <v>153</v>
      </c>
      <c s="26" t="s">
        <v>62</v>
      </c>
      <c s="32" t="s">
        <v>154</v>
      </c>
      <c s="33" t="s">
        <v>81</v>
      </c>
      <c s="34">
        <v>3</v>
      </c>
      <c s="35">
        <v>0</v>
      </c>
      <c s="35">
        <f>ROUND(ROUND(H69,2)*ROUND(G69,3),2)</f>
      </c>
      <c r="O69">
        <f>(I69*21)/100</f>
      </c>
      <c t="s">
        <v>33</v>
      </c>
    </row>
    <row r="70" spans="1:5" ht="12.75">
      <c r="A70" s="36" t="s">
        <v>65</v>
      </c>
      <c r="E70" s="37" t="s">
        <v>154</v>
      </c>
    </row>
    <row r="71" spans="1:5" ht="12.75">
      <c r="A71" s="38" t="s">
        <v>66</v>
      </c>
      <c r="E71" s="39" t="s">
        <v>62</v>
      </c>
    </row>
    <row r="72" spans="1:5" ht="12.75">
      <c r="A72" t="s">
        <v>67</v>
      </c>
      <c r="E72" s="37" t="s">
        <v>62</v>
      </c>
    </row>
    <row r="73" spans="1:16" ht="12.75">
      <c r="A73" s="26" t="s">
        <v>59</v>
      </c>
      <c s="31" t="s">
        <v>143</v>
      </c>
      <c s="31" t="s">
        <v>162</v>
      </c>
      <c s="26" t="s">
        <v>62</v>
      </c>
      <c s="32" t="s">
        <v>163</v>
      </c>
      <c s="33" t="s">
        <v>81</v>
      </c>
      <c s="34">
        <v>4</v>
      </c>
      <c s="35">
        <v>0</v>
      </c>
      <c s="35">
        <f>ROUND(ROUND(H73,2)*ROUND(G73,3),2)</f>
      </c>
      <c r="O73">
        <f>(I73*21)/100</f>
      </c>
      <c t="s">
        <v>33</v>
      </c>
    </row>
    <row r="74" spans="1:5" ht="12.75">
      <c r="A74" s="36" t="s">
        <v>65</v>
      </c>
      <c r="E74" s="37" t="s">
        <v>163</v>
      </c>
    </row>
    <row r="75" spans="1:5" ht="12.75">
      <c r="A75" s="38" t="s">
        <v>66</v>
      </c>
      <c r="E75" s="39" t="s">
        <v>62</v>
      </c>
    </row>
    <row r="76" spans="1:5" ht="12.75">
      <c r="A76" t="s">
        <v>67</v>
      </c>
      <c r="E76" s="37" t="s">
        <v>62</v>
      </c>
    </row>
    <row r="77" spans="1:16" ht="12.75">
      <c r="A77" s="26" t="s">
        <v>59</v>
      </c>
      <c s="31" t="s">
        <v>97</v>
      </c>
      <c s="31" t="s">
        <v>298</v>
      </c>
      <c s="26" t="s">
        <v>62</v>
      </c>
      <c s="32" t="s">
        <v>299</v>
      </c>
      <c s="33" t="s">
        <v>295</v>
      </c>
      <c s="34">
        <v>4.4</v>
      </c>
      <c s="35">
        <v>0</v>
      </c>
      <c s="35">
        <f>ROUND(ROUND(H77,2)*ROUND(G77,3),2)</f>
      </c>
      <c r="O77">
        <f>(I77*21)/100</f>
      </c>
      <c t="s">
        <v>33</v>
      </c>
    </row>
    <row r="78" spans="1:5" ht="12.75">
      <c r="A78" s="36" t="s">
        <v>65</v>
      </c>
      <c r="E78" s="37" t="s">
        <v>299</v>
      </c>
    </row>
    <row r="79" spans="1:5" ht="12.75">
      <c r="A79" s="38" t="s">
        <v>66</v>
      </c>
      <c r="E79" s="39" t="s">
        <v>62</v>
      </c>
    </row>
    <row r="80" spans="1:5" ht="12.75">
      <c r="A80" t="s">
        <v>67</v>
      </c>
      <c r="E80" s="37" t="s">
        <v>62</v>
      </c>
    </row>
    <row r="81" spans="1:16" ht="12.75">
      <c r="A81" s="26" t="s">
        <v>59</v>
      </c>
      <c s="31" t="s">
        <v>100</v>
      </c>
      <c s="31" t="s">
        <v>300</v>
      </c>
      <c s="26" t="s">
        <v>62</v>
      </c>
      <c s="32" t="s">
        <v>301</v>
      </c>
      <c s="33" t="s">
        <v>295</v>
      </c>
      <c s="34">
        <v>4.4</v>
      </c>
      <c s="35">
        <v>0</v>
      </c>
      <c s="35">
        <f>ROUND(ROUND(H81,2)*ROUND(G81,3),2)</f>
      </c>
      <c r="O81">
        <f>(I81*21)/100</f>
      </c>
      <c t="s">
        <v>33</v>
      </c>
    </row>
    <row r="82" spans="1:5" ht="12.75">
      <c r="A82" s="36" t="s">
        <v>65</v>
      </c>
      <c r="E82" s="37" t="s">
        <v>301</v>
      </c>
    </row>
    <row r="83" spans="1:5" ht="12.75">
      <c r="A83" s="38" t="s">
        <v>66</v>
      </c>
      <c r="E83" s="39" t="s">
        <v>62</v>
      </c>
    </row>
    <row r="84" spans="1:5" ht="12.75">
      <c r="A84" t="s">
        <v>67</v>
      </c>
      <c r="E84" s="37" t="s">
        <v>62</v>
      </c>
    </row>
    <row r="85" spans="1:16" ht="12.75">
      <c r="A85" s="26" t="s">
        <v>59</v>
      </c>
      <c s="31" t="s">
        <v>131</v>
      </c>
      <c s="31" t="s">
        <v>348</v>
      </c>
      <c s="26" t="s">
        <v>62</v>
      </c>
      <c s="32" t="s">
        <v>349</v>
      </c>
      <c s="33" t="s">
        <v>81</v>
      </c>
      <c s="34">
        <v>4</v>
      </c>
      <c s="35">
        <v>0</v>
      </c>
      <c s="35">
        <f>ROUND(ROUND(H85,2)*ROUND(G85,3),2)</f>
      </c>
      <c r="O85">
        <f>(I85*21)/100</f>
      </c>
      <c t="s">
        <v>33</v>
      </c>
    </row>
    <row r="86" spans="1:5" ht="12.75">
      <c r="A86" s="36" t="s">
        <v>65</v>
      </c>
      <c r="E86" s="37" t="s">
        <v>349</v>
      </c>
    </row>
    <row r="87" spans="1:5" ht="12.75">
      <c r="A87" s="38" t="s">
        <v>66</v>
      </c>
      <c r="E87" s="39" t="s">
        <v>62</v>
      </c>
    </row>
    <row r="88" spans="1:5" ht="12.75">
      <c r="A88" t="s">
        <v>67</v>
      </c>
      <c r="E88" s="37" t="s">
        <v>62</v>
      </c>
    </row>
    <row r="89" spans="1:16" ht="12.75">
      <c r="A89" s="26" t="s">
        <v>59</v>
      </c>
      <c s="31" t="s">
        <v>134</v>
      </c>
      <c s="31" t="s">
        <v>350</v>
      </c>
      <c s="26" t="s">
        <v>62</v>
      </c>
      <c s="32" t="s">
        <v>351</v>
      </c>
      <c s="33" t="s">
        <v>81</v>
      </c>
      <c s="34">
        <v>4</v>
      </c>
      <c s="35">
        <v>0</v>
      </c>
      <c s="35">
        <f>ROUND(ROUND(H89,2)*ROUND(G89,3),2)</f>
      </c>
      <c r="O89">
        <f>(I89*21)/100</f>
      </c>
      <c t="s">
        <v>33</v>
      </c>
    </row>
    <row r="90" spans="1:5" ht="12.75">
      <c r="A90" s="36" t="s">
        <v>65</v>
      </c>
      <c r="E90" s="37" t="s">
        <v>351</v>
      </c>
    </row>
    <row r="91" spans="1:5" ht="12.75">
      <c r="A91" s="38" t="s">
        <v>66</v>
      </c>
      <c r="E91" s="39" t="s">
        <v>62</v>
      </c>
    </row>
    <row r="92" spans="1:5" ht="12.75">
      <c r="A92" t="s">
        <v>67</v>
      </c>
      <c r="E92" s="37" t="s">
        <v>62</v>
      </c>
    </row>
    <row r="93" spans="1:16" ht="12.75">
      <c r="A93" s="26" t="s">
        <v>59</v>
      </c>
      <c s="31" t="s">
        <v>231</v>
      </c>
      <c s="31" t="s">
        <v>277</v>
      </c>
      <c s="26" t="s">
        <v>62</v>
      </c>
      <c s="32" t="s">
        <v>278</v>
      </c>
      <c s="33" t="s">
        <v>81</v>
      </c>
      <c s="34">
        <v>6</v>
      </c>
      <c s="35">
        <v>0</v>
      </c>
      <c s="35">
        <f>ROUND(ROUND(H93,2)*ROUND(G93,3),2)</f>
      </c>
      <c r="O93">
        <f>(I93*21)/100</f>
      </c>
      <c t="s">
        <v>33</v>
      </c>
    </row>
    <row r="94" spans="1:5" ht="12.75">
      <c r="A94" s="36" t="s">
        <v>65</v>
      </c>
      <c r="E94" s="37" t="s">
        <v>278</v>
      </c>
    </row>
    <row r="95" spans="1:5" ht="12.75">
      <c r="A95" s="38" t="s">
        <v>66</v>
      </c>
      <c r="E95" s="39" t="s">
        <v>62</v>
      </c>
    </row>
    <row r="96" spans="1:5" ht="12.75">
      <c r="A96" t="s">
        <v>67</v>
      </c>
      <c r="E96" s="37" t="s">
        <v>62</v>
      </c>
    </row>
    <row r="97" spans="1:16" ht="12.75">
      <c r="A97" s="26" t="s">
        <v>59</v>
      </c>
      <c s="31" t="s">
        <v>164</v>
      </c>
      <c s="31" t="s">
        <v>352</v>
      </c>
      <c s="26" t="s">
        <v>62</v>
      </c>
      <c s="32" t="s">
        <v>353</v>
      </c>
      <c s="33" t="s">
        <v>81</v>
      </c>
      <c s="34">
        <v>1</v>
      </c>
      <c s="35">
        <v>0</v>
      </c>
      <c s="35">
        <f>ROUND(ROUND(H97,2)*ROUND(G97,3),2)</f>
      </c>
      <c r="O97">
        <f>(I97*21)/100</f>
      </c>
      <c t="s">
        <v>33</v>
      </c>
    </row>
    <row r="98" spans="1:5" ht="12.75">
      <c r="A98" s="36" t="s">
        <v>65</v>
      </c>
      <c r="E98" s="37" t="s">
        <v>353</v>
      </c>
    </row>
    <row r="99" spans="1:5" ht="12.75">
      <c r="A99" s="38" t="s">
        <v>66</v>
      </c>
      <c r="E99" s="39" t="s">
        <v>62</v>
      </c>
    </row>
    <row r="100" spans="1:5" ht="12.75">
      <c r="A100" t="s">
        <v>67</v>
      </c>
      <c r="E100" s="37" t="s">
        <v>62</v>
      </c>
    </row>
    <row r="101" spans="1:16" ht="12.75">
      <c r="A101" s="26" t="s">
        <v>59</v>
      </c>
      <c s="31" t="s">
        <v>167</v>
      </c>
      <c s="31" t="s">
        <v>354</v>
      </c>
      <c s="26" t="s">
        <v>62</v>
      </c>
      <c s="32" t="s">
        <v>355</v>
      </c>
      <c s="33" t="s">
        <v>81</v>
      </c>
      <c s="34">
        <v>1</v>
      </c>
      <c s="35">
        <v>0</v>
      </c>
      <c s="35">
        <f>ROUND(ROUND(H101,2)*ROUND(G101,3),2)</f>
      </c>
      <c r="O101">
        <f>(I101*21)/100</f>
      </c>
      <c t="s">
        <v>33</v>
      </c>
    </row>
    <row r="102" spans="1:5" ht="12.75">
      <c r="A102" s="36" t="s">
        <v>65</v>
      </c>
      <c r="E102" s="37" t="s">
        <v>355</v>
      </c>
    </row>
    <row r="103" spans="1:5" ht="12.75">
      <c r="A103" s="38" t="s">
        <v>66</v>
      </c>
      <c r="E103" s="39" t="s">
        <v>62</v>
      </c>
    </row>
    <row r="104" spans="1:5" ht="12.75">
      <c r="A104" t="s">
        <v>67</v>
      </c>
      <c r="E104" s="37" t="s">
        <v>62</v>
      </c>
    </row>
    <row r="105" spans="1:16" ht="12.75">
      <c r="A105" s="26" t="s">
        <v>59</v>
      </c>
      <c s="31" t="s">
        <v>205</v>
      </c>
      <c s="31" t="s">
        <v>356</v>
      </c>
      <c s="26" t="s">
        <v>62</v>
      </c>
      <c s="32" t="s">
        <v>357</v>
      </c>
      <c s="33" t="s">
        <v>81</v>
      </c>
      <c s="34">
        <v>1</v>
      </c>
      <c s="35">
        <v>0</v>
      </c>
      <c s="35">
        <f>ROUND(ROUND(H105,2)*ROUND(G105,3),2)</f>
      </c>
      <c r="O105">
        <f>(I105*21)/100</f>
      </c>
      <c t="s">
        <v>33</v>
      </c>
    </row>
    <row r="106" spans="1:5" ht="12.75">
      <c r="A106" s="36" t="s">
        <v>65</v>
      </c>
      <c r="E106" s="37" t="s">
        <v>357</v>
      </c>
    </row>
    <row r="107" spans="1:5" ht="12.75">
      <c r="A107" s="38" t="s">
        <v>66</v>
      </c>
      <c r="E107" s="39" t="s">
        <v>62</v>
      </c>
    </row>
    <row r="108" spans="1:5" ht="12.75">
      <c r="A108" t="s">
        <v>67</v>
      </c>
      <c r="E108" s="37" t="s">
        <v>62</v>
      </c>
    </row>
    <row r="109" spans="1:16" ht="12.75">
      <c r="A109" s="26" t="s">
        <v>59</v>
      </c>
      <c s="31" t="s">
        <v>161</v>
      </c>
      <c s="31" t="s">
        <v>358</v>
      </c>
      <c s="26" t="s">
        <v>62</v>
      </c>
      <c s="32" t="s">
        <v>359</v>
      </c>
      <c s="33" t="s">
        <v>81</v>
      </c>
      <c s="34">
        <v>1</v>
      </c>
      <c s="35">
        <v>0</v>
      </c>
      <c s="35">
        <f>ROUND(ROUND(H109,2)*ROUND(G109,3),2)</f>
      </c>
      <c r="O109">
        <f>(I109*21)/100</f>
      </c>
      <c t="s">
        <v>33</v>
      </c>
    </row>
    <row r="110" spans="1:5" ht="12.75">
      <c r="A110" s="36" t="s">
        <v>65</v>
      </c>
      <c r="E110" s="37" t="s">
        <v>359</v>
      </c>
    </row>
    <row r="111" spans="1:5" ht="12.75">
      <c r="A111" s="38" t="s">
        <v>66</v>
      </c>
      <c r="E111" s="39" t="s">
        <v>62</v>
      </c>
    </row>
    <row r="112" spans="1:5" ht="12.75">
      <c r="A112" t="s">
        <v>67</v>
      </c>
      <c r="E112" s="37" t="s">
        <v>62</v>
      </c>
    </row>
    <row r="113" spans="1:16" ht="25.5">
      <c r="A113" s="26" t="s">
        <v>59</v>
      </c>
      <c s="31" t="s">
        <v>171</v>
      </c>
      <c s="31" t="s">
        <v>360</v>
      </c>
      <c s="26" t="s">
        <v>62</v>
      </c>
      <c s="32" t="s">
        <v>361</v>
      </c>
      <c s="33" t="s">
        <v>204</v>
      </c>
      <c s="34">
        <v>8</v>
      </c>
      <c s="35">
        <v>0</v>
      </c>
      <c s="35">
        <f>ROUND(ROUND(H113,2)*ROUND(G113,3),2)</f>
      </c>
      <c r="O113">
        <f>(I113*21)/100</f>
      </c>
      <c t="s">
        <v>33</v>
      </c>
    </row>
    <row r="114" spans="1:5" ht="25.5">
      <c r="A114" s="36" t="s">
        <v>65</v>
      </c>
      <c r="E114" s="37" t="s">
        <v>361</v>
      </c>
    </row>
    <row r="115" spans="1:5" ht="12.75">
      <c r="A115" s="38" t="s">
        <v>66</v>
      </c>
      <c r="E115" s="39" t="s">
        <v>62</v>
      </c>
    </row>
    <row r="116" spans="1:5" ht="12.75">
      <c r="A116" t="s">
        <v>67</v>
      </c>
      <c r="E116" s="37" t="s">
        <v>62</v>
      </c>
    </row>
    <row r="117" spans="1:16" ht="12.75">
      <c r="A117" s="26" t="s">
        <v>59</v>
      </c>
      <c s="31" t="s">
        <v>39</v>
      </c>
      <c s="31" t="s">
        <v>362</v>
      </c>
      <c s="26" t="s">
        <v>62</v>
      </c>
      <c s="32" t="s">
        <v>363</v>
      </c>
      <c s="33" t="s">
        <v>81</v>
      </c>
      <c s="34">
        <v>1</v>
      </c>
      <c s="35">
        <v>0</v>
      </c>
      <c s="35">
        <f>ROUND(ROUND(H117,2)*ROUND(G117,3),2)</f>
      </c>
      <c r="O117">
        <f>(I117*21)/100</f>
      </c>
      <c t="s">
        <v>33</v>
      </c>
    </row>
    <row r="118" spans="1:5" ht="12.75">
      <c r="A118" s="36" t="s">
        <v>65</v>
      </c>
      <c r="E118" s="37" t="s">
        <v>363</v>
      </c>
    </row>
    <row r="119" spans="1:5" ht="12.75">
      <c r="A119" s="38" t="s">
        <v>66</v>
      </c>
      <c r="E119" s="39" t="s">
        <v>62</v>
      </c>
    </row>
    <row r="120" spans="1:5" ht="12.75">
      <c r="A120" t="s">
        <v>67</v>
      </c>
      <c r="E120" s="37" t="s">
        <v>62</v>
      </c>
    </row>
    <row r="121" spans="1:16" ht="12.75">
      <c r="A121" s="26" t="s">
        <v>59</v>
      </c>
      <c s="31" t="s">
        <v>33</v>
      </c>
      <c s="31" t="s">
        <v>364</v>
      </c>
      <c s="26" t="s">
        <v>62</v>
      </c>
      <c s="32" t="s">
        <v>365</v>
      </c>
      <c s="33" t="s">
        <v>81</v>
      </c>
      <c s="34">
        <v>1</v>
      </c>
      <c s="35">
        <v>0</v>
      </c>
      <c s="35">
        <f>ROUND(ROUND(H121,2)*ROUND(G121,3),2)</f>
      </c>
      <c r="O121">
        <f>(I121*21)/100</f>
      </c>
      <c t="s">
        <v>33</v>
      </c>
    </row>
    <row r="122" spans="1:5" ht="12.75">
      <c r="A122" s="36" t="s">
        <v>65</v>
      </c>
      <c r="E122" s="37" t="s">
        <v>365</v>
      </c>
    </row>
    <row r="123" spans="1:5" ht="12.75">
      <c r="A123" s="38" t="s">
        <v>66</v>
      </c>
      <c r="E123" s="39" t="s">
        <v>62</v>
      </c>
    </row>
    <row r="124" spans="1:5" ht="12.75">
      <c r="A124" t="s">
        <v>67</v>
      </c>
      <c r="E124" s="37" t="s">
        <v>62</v>
      </c>
    </row>
    <row r="125" spans="1:16" ht="12.75">
      <c r="A125" s="26" t="s">
        <v>59</v>
      </c>
      <c s="31" t="s">
        <v>32</v>
      </c>
      <c s="31" t="s">
        <v>366</v>
      </c>
      <c s="26" t="s">
        <v>62</v>
      </c>
      <c s="32" t="s">
        <v>367</v>
      </c>
      <c s="33" t="s">
        <v>81</v>
      </c>
      <c s="34">
        <v>1</v>
      </c>
      <c s="35">
        <v>0</v>
      </c>
      <c s="35">
        <f>ROUND(ROUND(H125,2)*ROUND(G125,3),2)</f>
      </c>
      <c r="O125">
        <f>(I125*21)/100</f>
      </c>
      <c t="s">
        <v>33</v>
      </c>
    </row>
    <row r="126" spans="1:5" ht="12.75">
      <c r="A126" s="36" t="s">
        <v>65</v>
      </c>
      <c r="E126" s="37" t="s">
        <v>367</v>
      </c>
    </row>
    <row r="127" spans="1:5" ht="12.75">
      <c r="A127" s="38" t="s">
        <v>66</v>
      </c>
      <c r="E127" s="39" t="s">
        <v>62</v>
      </c>
    </row>
    <row r="128" spans="1:5" ht="12.75">
      <c r="A128" t="s">
        <v>67</v>
      </c>
      <c r="E128" s="37" t="s">
        <v>62</v>
      </c>
    </row>
    <row r="129" spans="1:16" ht="12.75">
      <c r="A129" s="26" t="s">
        <v>59</v>
      </c>
      <c s="31" t="s">
        <v>201</v>
      </c>
      <c s="31" t="s">
        <v>368</v>
      </c>
      <c s="26" t="s">
        <v>62</v>
      </c>
      <c s="32" t="s">
        <v>369</v>
      </c>
      <c s="33" t="s">
        <v>81</v>
      </c>
      <c s="34">
        <v>5</v>
      </c>
      <c s="35">
        <v>0</v>
      </c>
      <c s="35">
        <f>ROUND(ROUND(H129,2)*ROUND(G129,3),2)</f>
      </c>
      <c r="O129">
        <f>(I129*21)/100</f>
      </c>
      <c t="s">
        <v>33</v>
      </c>
    </row>
    <row r="130" spans="1:5" ht="12.75">
      <c r="A130" s="36" t="s">
        <v>65</v>
      </c>
      <c r="E130" s="37" t="s">
        <v>369</v>
      </c>
    </row>
    <row r="131" spans="1:5" ht="12.75">
      <c r="A131" s="38" t="s">
        <v>66</v>
      </c>
      <c r="E131" s="39" t="s">
        <v>62</v>
      </c>
    </row>
    <row r="132" spans="1:5" ht="12.75">
      <c r="A132" t="s">
        <v>67</v>
      </c>
      <c r="E132" s="37" t="s">
        <v>62</v>
      </c>
    </row>
    <row r="133" spans="1:16" ht="12.75">
      <c r="A133" s="26" t="s">
        <v>59</v>
      </c>
      <c s="31" t="s">
        <v>50</v>
      </c>
      <c s="31" t="s">
        <v>370</v>
      </c>
      <c s="26" t="s">
        <v>62</v>
      </c>
      <c s="32" t="s">
        <v>371</v>
      </c>
      <c s="33" t="s">
        <v>81</v>
      </c>
      <c s="34">
        <v>6</v>
      </c>
      <c s="35">
        <v>0</v>
      </c>
      <c s="35">
        <f>ROUND(ROUND(H133,2)*ROUND(G133,3),2)</f>
      </c>
      <c r="O133">
        <f>(I133*21)/100</f>
      </c>
      <c t="s">
        <v>33</v>
      </c>
    </row>
    <row r="134" spans="1:5" ht="12.75">
      <c r="A134" s="36" t="s">
        <v>65</v>
      </c>
      <c r="E134" s="37" t="s">
        <v>371</v>
      </c>
    </row>
    <row r="135" spans="1:5" ht="12.75">
      <c r="A135" s="38" t="s">
        <v>66</v>
      </c>
      <c r="E135" s="39" t="s">
        <v>62</v>
      </c>
    </row>
    <row r="136" spans="1:5" ht="12.75">
      <c r="A136" t="s">
        <v>67</v>
      </c>
      <c r="E136" s="37" t="s">
        <v>62</v>
      </c>
    </row>
    <row r="137" spans="1:16" ht="12.75">
      <c r="A137" s="26" t="s">
        <v>59</v>
      </c>
      <c s="31" t="s">
        <v>237</v>
      </c>
      <c s="31" t="s">
        <v>372</v>
      </c>
      <c s="26" t="s">
        <v>62</v>
      </c>
      <c s="32" t="s">
        <v>373</v>
      </c>
      <c s="33" t="s">
        <v>81</v>
      </c>
      <c s="34">
        <v>2</v>
      </c>
      <c s="35">
        <v>0</v>
      </c>
      <c s="35">
        <f>ROUND(ROUND(H137,2)*ROUND(G137,3),2)</f>
      </c>
      <c r="O137">
        <f>(I137*21)/100</f>
      </c>
      <c t="s">
        <v>33</v>
      </c>
    </row>
    <row r="138" spans="1:5" ht="12.75">
      <c r="A138" s="36" t="s">
        <v>65</v>
      </c>
      <c r="E138" s="37" t="s">
        <v>373</v>
      </c>
    </row>
    <row r="139" spans="1:5" ht="12.75">
      <c r="A139" s="38" t="s">
        <v>66</v>
      </c>
      <c r="E139" s="39" t="s">
        <v>62</v>
      </c>
    </row>
    <row r="140" spans="1:5" ht="12.75">
      <c r="A140" t="s">
        <v>67</v>
      </c>
      <c r="E140" s="37" t="s">
        <v>62</v>
      </c>
    </row>
    <row r="141" spans="1:16" ht="12.75">
      <c r="A141" s="26" t="s">
        <v>59</v>
      </c>
      <c s="31" t="s">
        <v>240</v>
      </c>
      <c s="31" t="s">
        <v>374</v>
      </c>
      <c s="26" t="s">
        <v>62</v>
      </c>
      <c s="32" t="s">
        <v>375</v>
      </c>
      <c s="33" t="s">
        <v>81</v>
      </c>
      <c s="34">
        <v>8</v>
      </c>
      <c s="35">
        <v>0</v>
      </c>
      <c s="35">
        <f>ROUND(ROUND(H141,2)*ROUND(G141,3),2)</f>
      </c>
      <c r="O141">
        <f>(I141*21)/100</f>
      </c>
      <c t="s">
        <v>33</v>
      </c>
    </row>
    <row r="142" spans="1:5" ht="12.75">
      <c r="A142" s="36" t="s">
        <v>65</v>
      </c>
      <c r="E142" s="37" t="s">
        <v>375</v>
      </c>
    </row>
    <row r="143" spans="1:5" ht="12.75">
      <c r="A143" s="38" t="s">
        <v>66</v>
      </c>
      <c r="E143" s="39" t="s">
        <v>62</v>
      </c>
    </row>
    <row r="144" spans="1:5" ht="12.75">
      <c r="A144" t="s">
        <v>67</v>
      </c>
      <c r="E144" s="37" t="s">
        <v>62</v>
      </c>
    </row>
    <row r="145" spans="1:16" ht="12.75">
      <c r="A145" s="26" t="s">
        <v>59</v>
      </c>
      <c s="31" t="s">
        <v>243</v>
      </c>
      <c s="31" t="s">
        <v>376</v>
      </c>
      <c s="26" t="s">
        <v>62</v>
      </c>
      <c s="32" t="s">
        <v>377</v>
      </c>
      <c s="33" t="s">
        <v>81</v>
      </c>
      <c s="34">
        <v>8</v>
      </c>
      <c s="35">
        <v>0</v>
      </c>
      <c s="35">
        <f>ROUND(ROUND(H145,2)*ROUND(G145,3),2)</f>
      </c>
      <c r="O145">
        <f>(I145*21)/100</f>
      </c>
      <c t="s">
        <v>33</v>
      </c>
    </row>
    <row r="146" spans="1:5" ht="12.75">
      <c r="A146" s="36" t="s">
        <v>65</v>
      </c>
      <c r="E146" s="37" t="s">
        <v>377</v>
      </c>
    </row>
    <row r="147" spans="1:5" ht="12.75">
      <c r="A147" s="38" t="s">
        <v>66</v>
      </c>
      <c r="E147" s="39" t="s">
        <v>62</v>
      </c>
    </row>
    <row r="148" spans="1:5" ht="12.75">
      <c r="A148" t="s">
        <v>67</v>
      </c>
      <c r="E148" s="37" t="s">
        <v>62</v>
      </c>
    </row>
    <row r="149" spans="1:16" ht="12.75">
      <c r="A149" s="26" t="s">
        <v>59</v>
      </c>
      <c s="31" t="s">
        <v>246</v>
      </c>
      <c s="31" t="s">
        <v>378</v>
      </c>
      <c s="26" t="s">
        <v>62</v>
      </c>
      <c s="32" t="s">
        <v>379</v>
      </c>
      <c s="33" t="s">
        <v>81</v>
      </c>
      <c s="34">
        <v>7</v>
      </c>
      <c s="35">
        <v>0</v>
      </c>
      <c s="35">
        <f>ROUND(ROUND(H149,2)*ROUND(G149,3),2)</f>
      </c>
      <c r="O149">
        <f>(I149*21)/100</f>
      </c>
      <c t="s">
        <v>33</v>
      </c>
    </row>
    <row r="150" spans="1:5" ht="12.75">
      <c r="A150" s="36" t="s">
        <v>65</v>
      </c>
      <c r="E150" s="37" t="s">
        <v>379</v>
      </c>
    </row>
    <row r="151" spans="1:5" ht="12.75">
      <c r="A151" s="38" t="s">
        <v>66</v>
      </c>
      <c r="E151" s="39" t="s">
        <v>62</v>
      </c>
    </row>
    <row r="152" spans="1:5" ht="12.75">
      <c r="A152" t="s">
        <v>67</v>
      </c>
      <c r="E152" s="37" t="s">
        <v>62</v>
      </c>
    </row>
    <row r="153" spans="1:16" ht="12.75">
      <c r="A153" s="26" t="s">
        <v>59</v>
      </c>
      <c s="31" t="s">
        <v>60</v>
      </c>
      <c s="31" t="s">
        <v>380</v>
      </c>
      <c s="26" t="s">
        <v>62</v>
      </c>
      <c s="32" t="s">
        <v>381</v>
      </c>
      <c s="33" t="s">
        <v>81</v>
      </c>
      <c s="34">
        <v>7</v>
      </c>
      <c s="35">
        <v>0</v>
      </c>
      <c s="35">
        <f>ROUND(ROUND(H153,2)*ROUND(G153,3),2)</f>
      </c>
      <c r="O153">
        <f>(I153*21)/100</f>
      </c>
      <c t="s">
        <v>33</v>
      </c>
    </row>
    <row r="154" spans="1:5" ht="12.75">
      <c r="A154" s="36" t="s">
        <v>65</v>
      </c>
      <c r="E154" s="37" t="s">
        <v>381</v>
      </c>
    </row>
    <row r="155" spans="1:5" ht="12.75">
      <c r="A155" s="38" t="s">
        <v>66</v>
      </c>
      <c r="E155" s="39" t="s">
        <v>62</v>
      </c>
    </row>
    <row r="156" spans="1:5" ht="12.75">
      <c r="A156" t="s">
        <v>67</v>
      </c>
      <c r="E156" s="37" t="s">
        <v>62</v>
      </c>
    </row>
    <row r="157" spans="1:16" ht="12.75">
      <c r="A157" s="26" t="s">
        <v>59</v>
      </c>
      <c s="31" t="s">
        <v>68</v>
      </c>
      <c s="31" t="s">
        <v>382</v>
      </c>
      <c s="26" t="s">
        <v>62</v>
      </c>
      <c s="32" t="s">
        <v>383</v>
      </c>
      <c s="33" t="s">
        <v>81</v>
      </c>
      <c s="34">
        <v>13</v>
      </c>
      <c s="35">
        <v>0</v>
      </c>
      <c s="35">
        <f>ROUND(ROUND(H157,2)*ROUND(G157,3),2)</f>
      </c>
      <c r="O157">
        <f>(I157*21)/100</f>
      </c>
      <c t="s">
        <v>33</v>
      </c>
    </row>
    <row r="158" spans="1:5" ht="12.75">
      <c r="A158" s="36" t="s">
        <v>65</v>
      </c>
      <c r="E158" s="37" t="s">
        <v>383</v>
      </c>
    </row>
    <row r="159" spans="1:5" ht="12.75">
      <c r="A159" s="38" t="s">
        <v>66</v>
      </c>
      <c r="E159" s="39" t="s">
        <v>62</v>
      </c>
    </row>
    <row r="160" spans="1:5" ht="12.75">
      <c r="A160" t="s">
        <v>67</v>
      </c>
      <c r="E160" s="37" t="s">
        <v>62</v>
      </c>
    </row>
    <row r="161" spans="1:16" ht="12.75">
      <c r="A161" s="26" t="s">
        <v>59</v>
      </c>
      <c s="31" t="s">
        <v>72</v>
      </c>
      <c s="31" t="s">
        <v>384</v>
      </c>
      <c s="26" t="s">
        <v>62</v>
      </c>
      <c s="32" t="s">
        <v>385</v>
      </c>
      <c s="33" t="s">
        <v>81</v>
      </c>
      <c s="34">
        <v>13</v>
      </c>
      <c s="35">
        <v>0</v>
      </c>
      <c s="35">
        <f>ROUND(ROUND(H161,2)*ROUND(G161,3),2)</f>
      </c>
      <c r="O161">
        <f>(I161*21)/100</f>
      </c>
      <c t="s">
        <v>33</v>
      </c>
    </row>
    <row r="162" spans="1:5" ht="12.75">
      <c r="A162" s="36" t="s">
        <v>65</v>
      </c>
      <c r="E162" s="37" t="s">
        <v>385</v>
      </c>
    </row>
    <row r="163" spans="1:5" ht="12.75">
      <c r="A163" s="38" t="s">
        <v>66</v>
      </c>
      <c r="E163" s="39" t="s">
        <v>62</v>
      </c>
    </row>
    <row r="164" spans="1:5" ht="12.75">
      <c r="A164" t="s">
        <v>67</v>
      </c>
      <c r="E164" s="37" t="s">
        <v>62</v>
      </c>
    </row>
    <row r="165" spans="1:16" ht="12.75">
      <c r="A165" s="26" t="s">
        <v>59</v>
      </c>
      <c s="31" t="s">
        <v>82</v>
      </c>
      <c s="31" t="s">
        <v>386</v>
      </c>
      <c s="26" t="s">
        <v>62</v>
      </c>
      <c s="32" t="s">
        <v>387</v>
      </c>
      <c s="33" t="s">
        <v>81</v>
      </c>
      <c s="34">
        <v>5</v>
      </c>
      <c s="35">
        <v>0</v>
      </c>
      <c s="35">
        <f>ROUND(ROUND(H165,2)*ROUND(G165,3),2)</f>
      </c>
      <c r="O165">
        <f>(I165*21)/100</f>
      </c>
      <c t="s">
        <v>33</v>
      </c>
    </row>
    <row r="166" spans="1:5" ht="12.75">
      <c r="A166" s="36" t="s">
        <v>65</v>
      </c>
      <c r="E166" s="37" t="s">
        <v>387</v>
      </c>
    </row>
    <row r="167" spans="1:5" ht="12.75">
      <c r="A167" s="38" t="s">
        <v>66</v>
      </c>
      <c r="E167" s="39" t="s">
        <v>62</v>
      </c>
    </row>
    <row r="168" spans="1:5" ht="12.75">
      <c r="A168" t="s">
        <v>67</v>
      </c>
      <c r="E168" s="37" t="s">
        <v>62</v>
      </c>
    </row>
    <row r="169" spans="1:16" ht="25.5">
      <c r="A169" s="26" t="s">
        <v>59</v>
      </c>
      <c s="31" t="s">
        <v>43</v>
      </c>
      <c s="31" t="s">
        <v>388</v>
      </c>
      <c s="26" t="s">
        <v>62</v>
      </c>
      <c s="32" t="s">
        <v>389</v>
      </c>
      <c s="33" t="s">
        <v>81</v>
      </c>
      <c s="34">
        <v>1</v>
      </c>
      <c s="35">
        <v>0</v>
      </c>
      <c s="35">
        <f>ROUND(ROUND(H169,2)*ROUND(G169,3),2)</f>
      </c>
      <c r="O169">
        <f>(I169*21)/100</f>
      </c>
      <c t="s">
        <v>33</v>
      </c>
    </row>
    <row r="170" spans="1:5" ht="25.5">
      <c r="A170" s="36" t="s">
        <v>65</v>
      </c>
      <c r="E170" s="37" t="s">
        <v>389</v>
      </c>
    </row>
    <row r="171" spans="1:5" ht="12.75">
      <c r="A171" s="38" t="s">
        <v>66</v>
      </c>
      <c r="E171" s="39" t="s">
        <v>62</v>
      </c>
    </row>
    <row r="172" spans="1:5" ht="12.75">
      <c r="A172" t="s">
        <v>67</v>
      </c>
      <c r="E172" s="37" t="s">
        <v>62</v>
      </c>
    </row>
    <row r="173" spans="1:16" ht="25.5">
      <c r="A173" s="26" t="s">
        <v>59</v>
      </c>
      <c s="31" t="s">
        <v>45</v>
      </c>
      <c s="31" t="s">
        <v>390</v>
      </c>
      <c s="26" t="s">
        <v>62</v>
      </c>
      <c s="32" t="s">
        <v>391</v>
      </c>
      <c s="33" t="s">
        <v>81</v>
      </c>
      <c s="34">
        <v>1</v>
      </c>
      <c s="35">
        <v>0</v>
      </c>
      <c s="35">
        <f>ROUND(ROUND(H173,2)*ROUND(G173,3),2)</f>
      </c>
      <c r="O173">
        <f>(I173*21)/100</f>
      </c>
      <c t="s">
        <v>33</v>
      </c>
    </row>
    <row r="174" spans="1:5" ht="25.5">
      <c r="A174" s="36" t="s">
        <v>65</v>
      </c>
      <c r="E174" s="37" t="s">
        <v>391</v>
      </c>
    </row>
    <row r="175" spans="1:5" ht="12.75">
      <c r="A175" s="38" t="s">
        <v>66</v>
      </c>
      <c r="E175" s="39" t="s">
        <v>62</v>
      </c>
    </row>
    <row r="176" spans="1:5" ht="12.75">
      <c r="A176" t="s">
        <v>67</v>
      </c>
      <c r="E176" s="37" t="s">
        <v>62</v>
      </c>
    </row>
    <row r="177" spans="1:16" ht="12.75">
      <c r="A177" s="26" t="s">
        <v>59</v>
      </c>
      <c s="31" t="s">
        <v>47</v>
      </c>
      <c s="31" t="s">
        <v>392</v>
      </c>
      <c s="26" t="s">
        <v>62</v>
      </c>
      <c s="32" t="s">
        <v>393</v>
      </c>
      <c s="33" t="s">
        <v>81</v>
      </c>
      <c s="34">
        <v>2</v>
      </c>
      <c s="35">
        <v>0</v>
      </c>
      <c s="35">
        <f>ROUND(ROUND(H177,2)*ROUND(G177,3),2)</f>
      </c>
      <c r="O177">
        <f>(I177*21)/100</f>
      </c>
      <c t="s">
        <v>33</v>
      </c>
    </row>
    <row r="178" spans="1:5" ht="12.75">
      <c r="A178" s="36" t="s">
        <v>65</v>
      </c>
      <c r="E178" s="37" t="s">
        <v>393</v>
      </c>
    </row>
    <row r="179" spans="1:5" ht="12.75">
      <c r="A179" s="38" t="s">
        <v>66</v>
      </c>
      <c r="E179" s="39" t="s">
        <v>62</v>
      </c>
    </row>
    <row r="180" spans="1:5" ht="12.75">
      <c r="A180" t="s">
        <v>67</v>
      </c>
      <c r="E180" s="37" t="s">
        <v>62</v>
      </c>
    </row>
    <row r="181" spans="1:16" ht="12.75">
      <c r="A181" s="26" t="s">
        <v>59</v>
      </c>
      <c s="31" t="s">
        <v>91</v>
      </c>
      <c s="31" t="s">
        <v>394</v>
      </c>
      <c s="26" t="s">
        <v>62</v>
      </c>
      <c s="32" t="s">
        <v>395</v>
      </c>
      <c s="33" t="s">
        <v>81</v>
      </c>
      <c s="34">
        <v>4</v>
      </c>
      <c s="35">
        <v>0</v>
      </c>
      <c s="35">
        <f>ROUND(ROUND(H181,2)*ROUND(G181,3),2)</f>
      </c>
      <c r="O181">
        <f>(I181*21)/100</f>
      </c>
      <c t="s">
        <v>33</v>
      </c>
    </row>
    <row r="182" spans="1:5" ht="12.75">
      <c r="A182" s="36" t="s">
        <v>65</v>
      </c>
      <c r="E182" s="37" t="s">
        <v>395</v>
      </c>
    </row>
    <row r="183" spans="1:5" ht="12.75">
      <c r="A183" s="38" t="s">
        <v>66</v>
      </c>
      <c r="E183" s="39" t="s">
        <v>62</v>
      </c>
    </row>
    <row r="184" spans="1:5" ht="12.75">
      <c r="A184" t="s">
        <v>67</v>
      </c>
      <c r="E184" s="37" t="s">
        <v>62</v>
      </c>
    </row>
    <row r="185" spans="1:16" ht="12.75">
      <c r="A185" s="26" t="s">
        <v>59</v>
      </c>
      <c s="31" t="s">
        <v>94</v>
      </c>
      <c s="31" t="s">
        <v>396</v>
      </c>
      <c s="26" t="s">
        <v>62</v>
      </c>
      <c s="32" t="s">
        <v>397</v>
      </c>
      <c s="33" t="s">
        <v>81</v>
      </c>
      <c s="34">
        <v>4</v>
      </c>
      <c s="35">
        <v>0</v>
      </c>
      <c s="35">
        <f>ROUND(ROUND(H185,2)*ROUND(G185,3),2)</f>
      </c>
      <c r="O185">
        <f>(I185*21)/100</f>
      </c>
      <c t="s">
        <v>33</v>
      </c>
    </row>
    <row r="186" spans="1:5" ht="12.75">
      <c r="A186" s="36" t="s">
        <v>65</v>
      </c>
      <c r="E186" s="37" t="s">
        <v>397</v>
      </c>
    </row>
    <row r="187" spans="1:5" ht="12.75">
      <c r="A187" s="38" t="s">
        <v>66</v>
      </c>
      <c r="E187" s="39" t="s">
        <v>62</v>
      </c>
    </row>
    <row r="188" spans="1:5" ht="12.75">
      <c r="A188" t="s">
        <v>67</v>
      </c>
      <c r="E188" s="37" t="s">
        <v>62</v>
      </c>
    </row>
    <row r="189" spans="1:16" ht="12.75">
      <c r="A189" s="26" t="s">
        <v>59</v>
      </c>
      <c s="31" t="s">
        <v>85</v>
      </c>
      <c s="31" t="s">
        <v>398</v>
      </c>
      <c s="26" t="s">
        <v>62</v>
      </c>
      <c s="32" t="s">
        <v>399</v>
      </c>
      <c s="33" t="s">
        <v>81</v>
      </c>
      <c s="34">
        <v>3</v>
      </c>
      <c s="35">
        <v>0</v>
      </c>
      <c s="35">
        <f>ROUND(ROUND(H189,2)*ROUND(G189,3),2)</f>
      </c>
      <c r="O189">
        <f>(I189*21)/100</f>
      </c>
      <c t="s">
        <v>33</v>
      </c>
    </row>
    <row r="190" spans="1:5" ht="12.75">
      <c r="A190" s="36" t="s">
        <v>65</v>
      </c>
      <c r="E190" s="37" t="s">
        <v>399</v>
      </c>
    </row>
    <row r="191" spans="1:5" ht="12.75">
      <c r="A191" s="38" t="s">
        <v>66</v>
      </c>
      <c r="E191" s="39" t="s">
        <v>62</v>
      </c>
    </row>
    <row r="192" spans="1:5" ht="12.75">
      <c r="A192" t="s">
        <v>67</v>
      </c>
      <c r="E192" s="37" t="s">
        <v>62</v>
      </c>
    </row>
    <row r="193" spans="1:16" ht="12.75">
      <c r="A193" s="26" t="s">
        <v>59</v>
      </c>
      <c s="31" t="s">
        <v>88</v>
      </c>
      <c s="31" t="s">
        <v>400</v>
      </c>
      <c s="26" t="s">
        <v>62</v>
      </c>
      <c s="32" t="s">
        <v>401</v>
      </c>
      <c s="33" t="s">
        <v>81</v>
      </c>
      <c s="34">
        <v>3</v>
      </c>
      <c s="35">
        <v>0</v>
      </c>
      <c s="35">
        <f>ROUND(ROUND(H193,2)*ROUND(G193,3),2)</f>
      </c>
      <c r="O193">
        <f>(I193*21)/100</f>
      </c>
      <c t="s">
        <v>33</v>
      </c>
    </row>
    <row r="194" spans="1:5" ht="12.75">
      <c r="A194" s="36" t="s">
        <v>65</v>
      </c>
      <c r="E194" s="37" t="s">
        <v>401</v>
      </c>
    </row>
    <row r="195" spans="1:5" ht="12.75">
      <c r="A195" s="38" t="s">
        <v>66</v>
      </c>
      <c r="E195" s="39" t="s">
        <v>62</v>
      </c>
    </row>
    <row r="196" spans="1:5" ht="12.75">
      <c r="A196" t="s">
        <v>67</v>
      </c>
      <c r="E196" s="37" t="s">
        <v>62</v>
      </c>
    </row>
    <row r="197" spans="1:16" ht="25.5">
      <c r="A197" s="26" t="s">
        <v>59</v>
      </c>
      <c s="31" t="s">
        <v>174</v>
      </c>
      <c s="31" t="s">
        <v>402</v>
      </c>
      <c s="26" t="s">
        <v>62</v>
      </c>
      <c s="32" t="s">
        <v>403</v>
      </c>
      <c s="33" t="s">
        <v>81</v>
      </c>
      <c s="34">
        <v>1</v>
      </c>
      <c s="35">
        <v>0</v>
      </c>
      <c s="35">
        <f>ROUND(ROUND(H197,2)*ROUND(G197,3),2)</f>
      </c>
      <c r="O197">
        <f>(I197*21)/100</f>
      </c>
      <c t="s">
        <v>33</v>
      </c>
    </row>
    <row r="198" spans="1:5" ht="25.5">
      <c r="A198" s="36" t="s">
        <v>65</v>
      </c>
      <c r="E198" s="37" t="s">
        <v>403</v>
      </c>
    </row>
    <row r="199" spans="1:5" ht="12.75">
      <c r="A199" s="38" t="s">
        <v>66</v>
      </c>
      <c r="E199" s="39" t="s">
        <v>62</v>
      </c>
    </row>
    <row r="200" spans="1:5" ht="12.75">
      <c r="A200" t="s">
        <v>67</v>
      </c>
      <c r="E200" s="37" t="s">
        <v>62</v>
      </c>
    </row>
    <row r="201" spans="1:16" ht="12.75">
      <c r="A201" s="26" t="s">
        <v>59</v>
      </c>
      <c s="31" t="s">
        <v>177</v>
      </c>
      <c s="31" t="s">
        <v>404</v>
      </c>
      <c s="26" t="s">
        <v>62</v>
      </c>
      <c s="32" t="s">
        <v>405</v>
      </c>
      <c s="33" t="s">
        <v>81</v>
      </c>
      <c s="34">
        <v>1</v>
      </c>
      <c s="35">
        <v>0</v>
      </c>
      <c s="35">
        <f>ROUND(ROUND(H201,2)*ROUND(G201,3),2)</f>
      </c>
      <c r="O201">
        <f>(I201*21)/100</f>
      </c>
      <c t="s">
        <v>33</v>
      </c>
    </row>
    <row r="202" spans="1:5" ht="12.75">
      <c r="A202" s="36" t="s">
        <v>65</v>
      </c>
      <c r="E202" s="37" t="s">
        <v>405</v>
      </c>
    </row>
    <row r="203" spans="1:5" ht="12.75">
      <c r="A203" s="38" t="s">
        <v>66</v>
      </c>
      <c r="E203" s="39" t="s">
        <v>62</v>
      </c>
    </row>
    <row r="204" spans="1:5" ht="12.75">
      <c r="A204" t="s">
        <v>67</v>
      </c>
      <c r="E204" s="37" t="s">
        <v>62</v>
      </c>
    </row>
    <row r="205" spans="1:16" ht="12.75">
      <c r="A205" s="26" t="s">
        <v>59</v>
      </c>
      <c s="31" t="s">
        <v>180</v>
      </c>
      <c s="31" t="s">
        <v>406</v>
      </c>
      <c s="26" t="s">
        <v>62</v>
      </c>
      <c s="32" t="s">
        <v>407</v>
      </c>
      <c s="33" t="s">
        <v>81</v>
      </c>
      <c s="34">
        <v>1</v>
      </c>
      <c s="35">
        <v>0</v>
      </c>
      <c s="35">
        <f>ROUND(ROUND(H205,2)*ROUND(G205,3),2)</f>
      </c>
      <c r="O205">
        <f>(I205*21)/100</f>
      </c>
      <c t="s">
        <v>33</v>
      </c>
    </row>
    <row r="206" spans="1:5" ht="12.75">
      <c r="A206" s="36" t="s">
        <v>65</v>
      </c>
      <c r="E206" s="37" t="s">
        <v>407</v>
      </c>
    </row>
    <row r="207" spans="1:5" ht="12.75">
      <c r="A207" s="38" t="s">
        <v>66</v>
      </c>
      <c r="E207" s="39" t="s">
        <v>62</v>
      </c>
    </row>
    <row r="208" spans="1:5" ht="12.75">
      <c r="A208" t="s">
        <v>67</v>
      </c>
      <c r="E208" s="37" t="s">
        <v>62</v>
      </c>
    </row>
    <row r="209" spans="1:16" ht="12.75">
      <c r="A209" s="26" t="s">
        <v>59</v>
      </c>
      <c s="31" t="s">
        <v>183</v>
      </c>
      <c s="31" t="s">
        <v>408</v>
      </c>
      <c s="26" t="s">
        <v>62</v>
      </c>
      <c s="32" t="s">
        <v>409</v>
      </c>
      <c s="33" t="s">
        <v>81</v>
      </c>
      <c s="34">
        <v>1</v>
      </c>
      <c s="35">
        <v>0</v>
      </c>
      <c s="35">
        <f>ROUND(ROUND(H209,2)*ROUND(G209,3),2)</f>
      </c>
      <c r="O209">
        <f>(I209*21)/100</f>
      </c>
      <c t="s">
        <v>33</v>
      </c>
    </row>
    <row r="210" spans="1:5" ht="12.75">
      <c r="A210" s="36" t="s">
        <v>65</v>
      </c>
      <c r="E210" s="37" t="s">
        <v>409</v>
      </c>
    </row>
    <row r="211" spans="1:5" ht="12.75">
      <c r="A211" s="38" t="s">
        <v>66</v>
      </c>
      <c r="E211" s="39" t="s">
        <v>62</v>
      </c>
    </row>
    <row r="212" spans="1:5" ht="12.75">
      <c r="A212" t="s">
        <v>67</v>
      </c>
      <c r="E212" s="37" t="s">
        <v>62</v>
      </c>
    </row>
    <row r="213" spans="1:16" ht="12.75">
      <c r="A213" s="26" t="s">
        <v>59</v>
      </c>
      <c s="31" t="s">
        <v>195</v>
      </c>
      <c s="31" t="s">
        <v>410</v>
      </c>
      <c s="26" t="s">
        <v>62</v>
      </c>
      <c s="32" t="s">
        <v>411</v>
      </c>
      <c s="33" t="s">
        <v>204</v>
      </c>
      <c s="34">
        <v>16</v>
      </c>
      <c s="35">
        <v>0</v>
      </c>
      <c s="35">
        <f>ROUND(ROUND(H213,2)*ROUND(G213,3),2)</f>
      </c>
      <c r="O213">
        <f>(I213*21)/100</f>
      </c>
      <c t="s">
        <v>33</v>
      </c>
    </row>
    <row r="214" spans="1:5" ht="12.75">
      <c r="A214" s="36" t="s">
        <v>65</v>
      </c>
      <c r="E214" s="37" t="s">
        <v>411</v>
      </c>
    </row>
    <row r="215" spans="1:5" ht="12.75">
      <c r="A215" s="38" t="s">
        <v>66</v>
      </c>
      <c r="E215" s="39" t="s">
        <v>62</v>
      </c>
    </row>
    <row r="216" spans="1:5" ht="12.75">
      <c r="A216" t="s">
        <v>67</v>
      </c>
      <c r="E216" s="37" t="s">
        <v>62</v>
      </c>
    </row>
    <row r="217" spans="1:16" ht="12.75">
      <c r="A217" s="26" t="s">
        <v>59</v>
      </c>
      <c s="31" t="s">
        <v>198</v>
      </c>
      <c s="31" t="s">
        <v>412</v>
      </c>
      <c s="26" t="s">
        <v>62</v>
      </c>
      <c s="32" t="s">
        <v>413</v>
      </c>
      <c s="33" t="s">
        <v>204</v>
      </c>
      <c s="34">
        <v>48</v>
      </c>
      <c s="35">
        <v>0</v>
      </c>
      <c s="35">
        <f>ROUND(ROUND(H217,2)*ROUND(G217,3),2)</f>
      </c>
      <c r="O217">
        <f>(I217*21)/100</f>
      </c>
      <c t="s">
        <v>33</v>
      </c>
    </row>
    <row r="218" spans="1:5" ht="12.75">
      <c r="A218" s="36" t="s">
        <v>65</v>
      </c>
      <c r="E218" s="37" t="s">
        <v>413</v>
      </c>
    </row>
    <row r="219" spans="1:5" ht="12.75">
      <c r="A219" s="38" t="s">
        <v>66</v>
      </c>
      <c r="E219" s="39" t="s">
        <v>62</v>
      </c>
    </row>
    <row r="220" spans="1:5" ht="12.75">
      <c r="A220" t="s">
        <v>67</v>
      </c>
      <c r="E220" s="37" t="s">
        <v>62</v>
      </c>
    </row>
    <row r="221" spans="1:16" ht="25.5">
      <c r="A221" s="26" t="s">
        <v>59</v>
      </c>
      <c s="31" t="s">
        <v>158</v>
      </c>
      <c s="31" t="s">
        <v>414</v>
      </c>
      <c s="26" t="s">
        <v>62</v>
      </c>
      <c s="32" t="s">
        <v>415</v>
      </c>
      <c s="33" t="s">
        <v>416</v>
      </c>
      <c s="34">
        <v>1</v>
      </c>
      <c s="35">
        <v>0</v>
      </c>
      <c s="35">
        <f>ROUND(ROUND(H221,2)*ROUND(G221,3),2)</f>
      </c>
      <c r="O221">
        <f>(I221*21)/100</f>
      </c>
      <c t="s">
        <v>33</v>
      </c>
    </row>
    <row r="222" spans="1:5" ht="25.5">
      <c r="A222" s="36" t="s">
        <v>65</v>
      </c>
      <c r="E222" s="37" t="s">
        <v>415</v>
      </c>
    </row>
    <row r="223" spans="1:5" ht="12.75">
      <c r="A223" s="38" t="s">
        <v>66</v>
      </c>
      <c r="E223" s="39" t="s">
        <v>62</v>
      </c>
    </row>
    <row r="224" spans="1:5" ht="12.75">
      <c r="A224" t="s">
        <v>67</v>
      </c>
      <c r="E224" s="37" t="s">
        <v>62</v>
      </c>
    </row>
    <row r="225" spans="1:16" ht="25.5">
      <c r="A225" s="26" t="s">
        <v>59</v>
      </c>
      <c s="31" t="s">
        <v>186</v>
      </c>
      <c s="31" t="s">
        <v>417</v>
      </c>
      <c s="26" t="s">
        <v>62</v>
      </c>
      <c s="32" t="s">
        <v>418</v>
      </c>
      <c s="33" t="s">
        <v>81</v>
      </c>
      <c s="34">
        <v>6</v>
      </c>
      <c s="35">
        <v>0</v>
      </c>
      <c s="35">
        <f>ROUND(ROUND(H225,2)*ROUND(G225,3),2)</f>
      </c>
      <c r="O225">
        <f>(I225*21)/100</f>
      </c>
      <c t="s">
        <v>33</v>
      </c>
    </row>
    <row r="226" spans="1:5" ht="25.5">
      <c r="A226" s="36" t="s">
        <v>65</v>
      </c>
      <c r="E226" s="37" t="s">
        <v>418</v>
      </c>
    </row>
    <row r="227" spans="1:5" ht="12.75">
      <c r="A227" s="38" t="s">
        <v>66</v>
      </c>
      <c r="E227" s="39" t="s">
        <v>62</v>
      </c>
    </row>
    <row r="228" spans="1:5" ht="12.75">
      <c r="A228" t="s">
        <v>67</v>
      </c>
      <c r="E228" s="37" t="s">
        <v>62</v>
      </c>
    </row>
    <row r="229" spans="1:16" ht="12.75">
      <c r="A229" s="26" t="s">
        <v>59</v>
      </c>
      <c s="31" t="s">
        <v>128</v>
      </c>
      <c s="31" t="s">
        <v>419</v>
      </c>
      <c s="26" t="s">
        <v>62</v>
      </c>
      <c s="32" t="s">
        <v>420</v>
      </c>
      <c s="33" t="s">
        <v>170</v>
      </c>
      <c s="34">
        <v>8</v>
      </c>
      <c s="35">
        <v>0</v>
      </c>
      <c s="35">
        <f>ROUND(ROUND(H229,2)*ROUND(G229,3),2)</f>
      </c>
      <c r="O229">
        <f>(I229*21)/100</f>
      </c>
      <c t="s">
        <v>33</v>
      </c>
    </row>
    <row r="230" spans="1:5" ht="12.75">
      <c r="A230" s="36" t="s">
        <v>65</v>
      </c>
      <c r="E230" s="37" t="s">
        <v>420</v>
      </c>
    </row>
    <row r="231" spans="1:5" ht="12.75">
      <c r="A231" s="38" t="s">
        <v>66</v>
      </c>
      <c r="E231" s="39" t="s">
        <v>62</v>
      </c>
    </row>
    <row r="232" spans="1:5" ht="12.75">
      <c r="A232" t="s">
        <v>67</v>
      </c>
      <c r="E232" s="37" t="s">
        <v>62</v>
      </c>
    </row>
    <row r="233" spans="1:16" ht="12.75">
      <c r="A233" s="26" t="s">
        <v>59</v>
      </c>
      <c s="31" t="s">
        <v>52</v>
      </c>
      <c s="31" t="s">
        <v>421</v>
      </c>
      <c s="26" t="s">
        <v>62</v>
      </c>
      <c s="32" t="s">
        <v>422</v>
      </c>
      <c s="33" t="s">
        <v>81</v>
      </c>
      <c s="34">
        <v>6</v>
      </c>
      <c s="35">
        <v>0</v>
      </c>
      <c s="35">
        <f>ROUND(ROUND(H233,2)*ROUND(G233,3),2)</f>
      </c>
      <c r="O233">
        <f>(I233*21)/100</f>
      </c>
      <c t="s">
        <v>33</v>
      </c>
    </row>
    <row r="234" spans="1:5" ht="12.75">
      <c r="A234" s="36" t="s">
        <v>65</v>
      </c>
      <c r="E234" s="37" t="s">
        <v>422</v>
      </c>
    </row>
    <row r="235" spans="1:5" ht="12.75">
      <c r="A235" s="38" t="s">
        <v>66</v>
      </c>
      <c r="E235" s="39" t="s">
        <v>62</v>
      </c>
    </row>
    <row r="236" spans="1:5" ht="12.75">
      <c r="A236" t="s">
        <v>67</v>
      </c>
      <c r="E236" s="37" t="s">
        <v>62</v>
      </c>
    </row>
    <row r="237" spans="1:16" ht="12.75">
      <c r="A237" s="26" t="s">
        <v>59</v>
      </c>
      <c s="31" t="s">
        <v>75</v>
      </c>
      <c s="31" t="s">
        <v>423</v>
      </c>
      <c s="26" t="s">
        <v>62</v>
      </c>
      <c s="32" t="s">
        <v>424</v>
      </c>
      <c s="33" t="s">
        <v>81</v>
      </c>
      <c s="34">
        <v>3</v>
      </c>
      <c s="35">
        <v>0</v>
      </c>
      <c s="35">
        <f>ROUND(ROUND(H237,2)*ROUND(G237,3),2)</f>
      </c>
      <c r="O237">
        <f>(I237*21)/100</f>
      </c>
      <c t="s">
        <v>33</v>
      </c>
    </row>
    <row r="238" spans="1:5" ht="12.75">
      <c r="A238" s="36" t="s">
        <v>65</v>
      </c>
      <c r="E238" s="37" t="s">
        <v>424</v>
      </c>
    </row>
    <row r="239" spans="1:5" ht="12.75">
      <c r="A239" s="38" t="s">
        <v>66</v>
      </c>
      <c r="E239" s="39" t="s">
        <v>62</v>
      </c>
    </row>
    <row r="240" spans="1:5" ht="12.75">
      <c r="A240" t="s">
        <v>67</v>
      </c>
      <c r="E240" s="37" t="s">
        <v>62</v>
      </c>
    </row>
    <row r="241" spans="1:16" ht="12.75">
      <c r="A241" s="26" t="s">
        <v>59</v>
      </c>
      <c s="31" t="s">
        <v>78</v>
      </c>
      <c s="31" t="s">
        <v>425</v>
      </c>
      <c s="26" t="s">
        <v>62</v>
      </c>
      <c s="32" t="s">
        <v>426</v>
      </c>
      <c s="33" t="s">
        <v>81</v>
      </c>
      <c s="34">
        <v>3</v>
      </c>
      <c s="35">
        <v>0</v>
      </c>
      <c s="35">
        <f>ROUND(ROUND(H241,2)*ROUND(G241,3),2)</f>
      </c>
      <c r="O241">
        <f>(I241*21)/100</f>
      </c>
      <c t="s">
        <v>33</v>
      </c>
    </row>
    <row r="242" spans="1:5" ht="12.75">
      <c r="A242" s="36" t="s">
        <v>65</v>
      </c>
      <c r="E242" s="37" t="s">
        <v>426</v>
      </c>
    </row>
    <row r="243" spans="1:5" ht="12.75">
      <c r="A243" s="38" t="s">
        <v>66</v>
      </c>
      <c r="E243" s="39" t="s">
        <v>62</v>
      </c>
    </row>
    <row r="244" spans="1:5" ht="12.75">
      <c r="A244" t="s">
        <v>67</v>
      </c>
      <c r="E244" s="37" t="s">
        <v>62</v>
      </c>
    </row>
    <row r="245" spans="1:16" ht="12.75">
      <c r="A245" s="26" t="s">
        <v>59</v>
      </c>
      <c s="31" t="s">
        <v>189</v>
      </c>
      <c s="31" t="s">
        <v>427</v>
      </c>
      <c s="26" t="s">
        <v>62</v>
      </c>
      <c s="32" t="s">
        <v>428</v>
      </c>
      <c s="33" t="s">
        <v>81</v>
      </c>
      <c s="34">
        <v>1</v>
      </c>
      <c s="35">
        <v>0</v>
      </c>
      <c s="35">
        <f>ROUND(ROUND(H245,2)*ROUND(G245,3),2)</f>
      </c>
      <c r="O245">
        <f>(I245*21)/100</f>
      </c>
      <c t="s">
        <v>33</v>
      </c>
    </row>
    <row r="246" spans="1:5" ht="12.75">
      <c r="A246" s="36" t="s">
        <v>65</v>
      </c>
      <c r="E246" s="37" t="s">
        <v>428</v>
      </c>
    </row>
    <row r="247" spans="1:5" ht="12.75">
      <c r="A247" s="38" t="s">
        <v>66</v>
      </c>
      <c r="E247" s="39" t="s">
        <v>62</v>
      </c>
    </row>
    <row r="248" spans="1:5" ht="12.75">
      <c r="A248" t="s">
        <v>67</v>
      </c>
      <c r="E248" s="37" t="s">
        <v>62</v>
      </c>
    </row>
    <row r="249" spans="1:16" ht="12.75">
      <c r="A249" s="26" t="s">
        <v>59</v>
      </c>
      <c s="31" t="s">
        <v>226</v>
      </c>
      <c s="31" t="s">
        <v>429</v>
      </c>
      <c s="26" t="s">
        <v>62</v>
      </c>
      <c s="32" t="s">
        <v>430</v>
      </c>
      <c s="33" t="s">
        <v>81</v>
      </c>
      <c s="34">
        <v>1</v>
      </c>
      <c s="35">
        <v>0</v>
      </c>
      <c s="35">
        <f>ROUND(ROUND(H249,2)*ROUND(G249,3),2)</f>
      </c>
      <c r="O249">
        <f>(I249*21)/100</f>
      </c>
      <c t="s">
        <v>33</v>
      </c>
    </row>
    <row r="250" spans="1:5" ht="12.75">
      <c r="A250" s="36" t="s">
        <v>65</v>
      </c>
      <c r="E250" s="37" t="s">
        <v>430</v>
      </c>
    </row>
    <row r="251" spans="1:5" ht="12.75">
      <c r="A251" s="38" t="s">
        <v>66</v>
      </c>
      <c r="E251" s="39" t="s">
        <v>62</v>
      </c>
    </row>
    <row r="252" spans="1:5" ht="12.75">
      <c r="A252" t="s">
        <v>67</v>
      </c>
      <c r="E252" s="37" t="s">
        <v>62</v>
      </c>
    </row>
    <row r="253" spans="1:16" ht="12.75">
      <c r="A253" s="26" t="s">
        <v>59</v>
      </c>
      <c s="31" t="s">
        <v>234</v>
      </c>
      <c s="31" t="s">
        <v>431</v>
      </c>
      <c s="26" t="s">
        <v>62</v>
      </c>
      <c s="32" t="s">
        <v>432</v>
      </c>
      <c s="33" t="s">
        <v>81</v>
      </c>
      <c s="34">
        <v>2</v>
      </c>
      <c s="35">
        <v>0</v>
      </c>
      <c s="35">
        <f>ROUND(ROUND(H253,2)*ROUND(G253,3),2)</f>
      </c>
      <c r="O253">
        <f>(I253*21)/100</f>
      </c>
      <c t="s">
        <v>33</v>
      </c>
    </row>
    <row r="254" spans="1:5" ht="12.75">
      <c r="A254" s="36" t="s">
        <v>65</v>
      </c>
      <c r="E254" s="37" t="s">
        <v>432</v>
      </c>
    </row>
    <row r="255" spans="1:5" ht="12.75">
      <c r="A255" s="38" t="s">
        <v>66</v>
      </c>
      <c r="E255" s="39" t="s">
        <v>62</v>
      </c>
    </row>
    <row r="256" spans="1:5" ht="12.75">
      <c r="A256" t="s">
        <v>67</v>
      </c>
      <c r="E256" s="37" t="s">
        <v>62</v>
      </c>
    </row>
    <row r="257" spans="1:16" ht="12.75">
      <c r="A257" s="26" t="s">
        <v>59</v>
      </c>
      <c s="31" t="s">
        <v>155</v>
      </c>
      <c s="31" t="s">
        <v>433</v>
      </c>
      <c s="26" t="s">
        <v>62</v>
      </c>
      <c s="32" t="s">
        <v>434</v>
      </c>
      <c s="33" t="s">
        <v>81</v>
      </c>
      <c s="34">
        <v>1</v>
      </c>
      <c s="35">
        <v>0</v>
      </c>
      <c s="35">
        <f>ROUND(ROUND(H257,2)*ROUND(G257,3),2)</f>
      </c>
      <c r="O257">
        <f>(I257*21)/100</f>
      </c>
      <c t="s">
        <v>33</v>
      </c>
    </row>
    <row r="258" spans="1:5" ht="12.75">
      <c r="A258" s="36" t="s">
        <v>65</v>
      </c>
      <c r="E258" s="37" t="s">
        <v>435</v>
      </c>
    </row>
    <row r="259" spans="1:5" ht="12.75">
      <c r="A259" s="38" t="s">
        <v>66</v>
      </c>
      <c r="E259" s="39" t="s">
        <v>62</v>
      </c>
    </row>
    <row r="260" spans="1:5" ht="12.75">
      <c r="A260" t="s">
        <v>67</v>
      </c>
      <c r="E260" s="37" t="s">
        <v>62</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65"/>
  <sheetViews>
    <sheetView workbookViewId="0" topLeftCell="A1">
      <pane ySplit="11" topLeftCell="A12" activePane="bottomLeft" state="frozen"/>
      <selection pane="topLeft" activeCell="A1" sqref="A1"/>
      <selection pane="bottomLeft" activeCell="A12" sqref="A12"/>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0+O12+O17</f>
      </c>
      <c t="s">
        <v>32</v>
      </c>
    </row>
    <row r="3" spans="1:16" ht="15" customHeight="1">
      <c r="A3" t="s">
        <v>12</v>
      </c>
      <c s="12" t="s">
        <v>14</v>
      </c>
      <c s="13" t="s">
        <v>15</v>
      </c>
      <c s="1"/>
      <c s="14" t="s">
        <v>16</v>
      </c>
      <c s="1"/>
      <c s="9"/>
      <c s="8" t="s">
        <v>436</v>
      </c>
      <c s="43">
        <f>0+I12+I17</f>
      </c>
      <c r="O3" t="s">
        <v>29</v>
      </c>
      <c t="s">
        <v>33</v>
      </c>
    </row>
    <row r="4" spans="1:16" ht="15" customHeight="1">
      <c r="A4" t="s">
        <v>17</v>
      </c>
      <c s="12" t="s">
        <v>18</v>
      </c>
      <c s="13" t="s">
        <v>19</v>
      </c>
      <c s="1"/>
      <c s="14" t="s">
        <v>20</v>
      </c>
      <c s="1"/>
      <c s="1"/>
      <c s="11"/>
      <c s="11"/>
      <c r="O4" t="s">
        <v>30</v>
      </c>
      <c t="s">
        <v>33</v>
      </c>
    </row>
    <row r="5" spans="1:16" ht="12.75" customHeight="1">
      <c r="A5" t="s">
        <v>21</v>
      </c>
      <c s="12" t="s">
        <v>18</v>
      </c>
      <c s="13" t="s">
        <v>22</v>
      </c>
      <c s="1"/>
      <c s="14" t="s">
        <v>23</v>
      </c>
      <c s="1"/>
      <c s="1"/>
      <c s="1"/>
      <c s="1"/>
      <c r="O5" t="s">
        <v>31</v>
      </c>
      <c t="s">
        <v>33</v>
      </c>
    </row>
    <row r="6" spans="1:9" ht="12.75" customHeight="1">
      <c r="A6" t="s">
        <v>24</v>
      </c>
      <c s="12" t="s">
        <v>18</v>
      </c>
      <c s="13" t="s">
        <v>318</v>
      </c>
      <c s="1"/>
      <c s="14" t="s">
        <v>319</v>
      </c>
      <c s="1"/>
      <c s="1"/>
      <c s="1"/>
      <c s="1"/>
    </row>
    <row r="7" spans="1:9" ht="12.75" customHeight="1">
      <c r="A7" t="s">
        <v>27</v>
      </c>
      <c s="12" t="s">
        <v>18</v>
      </c>
      <c s="13" t="s">
        <v>320</v>
      </c>
      <c s="1"/>
      <c s="14" t="s">
        <v>321</v>
      </c>
      <c s="1"/>
      <c s="1"/>
      <c s="1"/>
      <c s="1"/>
    </row>
    <row r="8" spans="1:9" ht="12.75" customHeight="1">
      <c r="A8" t="s">
        <v>322</v>
      </c>
      <c s="16" t="s">
        <v>28</v>
      </c>
      <c s="17" t="s">
        <v>436</v>
      </c>
      <c s="6"/>
      <c s="18" t="s">
        <v>437</v>
      </c>
      <c s="6"/>
      <c s="6"/>
      <c s="6"/>
      <c s="6"/>
    </row>
    <row r="9" spans="1:9" ht="12.75" customHeight="1">
      <c r="A9" s="15" t="s">
        <v>36</v>
      </c>
      <c s="15" t="s">
        <v>38</v>
      </c>
      <c s="15" t="s">
        <v>40</v>
      </c>
      <c s="15" t="s">
        <v>41</v>
      </c>
      <c s="15" t="s">
        <v>42</v>
      </c>
      <c s="15" t="s">
        <v>44</v>
      </c>
      <c s="15" t="s">
        <v>46</v>
      </c>
      <c s="15" t="s">
        <v>48</v>
      </c>
      <c s="15"/>
    </row>
    <row r="10" spans="1:9" ht="12.75" customHeight="1">
      <c r="A10" s="15"/>
      <c s="15"/>
      <c s="15"/>
      <c s="15"/>
      <c s="15"/>
      <c s="15"/>
      <c s="15"/>
      <c s="15" t="s">
        <v>49</v>
      </c>
      <c s="15" t="s">
        <v>51</v>
      </c>
    </row>
    <row r="11" spans="1:9" ht="12.75" customHeight="1">
      <c r="A11" s="15" t="s">
        <v>37</v>
      </c>
      <c s="15" t="s">
        <v>39</v>
      </c>
      <c s="15" t="s">
        <v>33</v>
      </c>
      <c s="15" t="s">
        <v>32</v>
      </c>
      <c s="15" t="s">
        <v>43</v>
      </c>
      <c s="15" t="s">
        <v>45</v>
      </c>
      <c s="15" t="s">
        <v>47</v>
      </c>
      <c s="15" t="s">
        <v>50</v>
      </c>
      <c s="15" t="s">
        <v>52</v>
      </c>
    </row>
    <row r="12" spans="1:18" ht="12.75" customHeight="1">
      <c r="A12" s="27" t="s">
        <v>56</v>
      </c>
      <c s="27"/>
      <c s="28" t="s">
        <v>439</v>
      </c>
      <c s="27"/>
      <c s="29" t="s">
        <v>440</v>
      </c>
      <c s="27"/>
      <c s="27"/>
      <c s="27"/>
      <c s="30">
        <f>0+Q12</f>
      </c>
      <c r="O12">
        <f>0+R12</f>
      </c>
      <c r="Q12">
        <f>0+I13</f>
      </c>
      <c>
        <f>0+O13</f>
      </c>
    </row>
    <row r="13" spans="1:16" ht="12.75">
      <c r="A13" s="26" t="s">
        <v>59</v>
      </c>
      <c s="31" t="s">
        <v>39</v>
      </c>
      <c s="31" t="s">
        <v>441</v>
      </c>
      <c s="26" t="s">
        <v>62</v>
      </c>
      <c s="32" t="s">
        <v>442</v>
      </c>
      <c s="33" t="s">
        <v>204</v>
      </c>
      <c s="34">
        <v>8</v>
      </c>
      <c s="35">
        <v>0</v>
      </c>
      <c s="35">
        <f>ROUND(ROUND(H13,2)*ROUND(G13,3),2)</f>
      </c>
      <c r="O13">
        <f>(I13*21)/100</f>
      </c>
      <c t="s">
        <v>33</v>
      </c>
    </row>
    <row r="14" spans="1:5" ht="12.75">
      <c r="A14" s="36" t="s">
        <v>65</v>
      </c>
      <c r="E14" s="37" t="s">
        <v>62</v>
      </c>
    </row>
    <row r="15" spans="1:5" ht="12.75">
      <c r="A15" s="38" t="s">
        <v>66</v>
      </c>
      <c r="E15" s="39" t="s">
        <v>443</v>
      </c>
    </row>
    <row r="16" spans="1:5" ht="89.25">
      <c r="A16" t="s">
        <v>67</v>
      </c>
      <c r="E16" s="37" t="s">
        <v>444</v>
      </c>
    </row>
    <row r="17" spans="1:18" ht="12.75" customHeight="1">
      <c r="A17" s="6" t="s">
        <v>56</v>
      </c>
      <c s="6"/>
      <c s="41" t="s">
        <v>445</v>
      </c>
      <c s="6"/>
      <c s="29" t="s">
        <v>446</v>
      </c>
      <c s="6"/>
      <c s="6"/>
      <c s="6"/>
      <c s="42">
        <f>0+Q17</f>
      </c>
      <c r="O17">
        <f>0+R17</f>
      </c>
      <c r="Q17">
        <f>0+I18+I22+I26+I30+I34+I38+I42+I46+I50+I54+I58+I62</f>
      </c>
      <c>
        <f>0+O18+O22+O26+O30+O34+O38+O42+O46+O50+O54+O58+O62</f>
      </c>
    </row>
    <row r="18" spans="1:16" ht="12.75">
      <c r="A18" s="26" t="s">
        <v>59</v>
      </c>
      <c s="31" t="s">
        <v>33</v>
      </c>
      <c s="31" t="s">
        <v>447</v>
      </c>
      <c s="26" t="s">
        <v>62</v>
      </c>
      <c s="32" t="s">
        <v>448</v>
      </c>
      <c s="33" t="s">
        <v>449</v>
      </c>
      <c s="34">
        <v>2</v>
      </c>
      <c s="35">
        <v>0</v>
      </c>
      <c s="35">
        <f>ROUND(ROUND(H18,2)*ROUND(G18,3),2)</f>
      </c>
      <c r="O18">
        <f>(I18*21)/100</f>
      </c>
      <c t="s">
        <v>33</v>
      </c>
    </row>
    <row r="19" spans="1:5" ht="12.75">
      <c r="A19" s="36" t="s">
        <v>65</v>
      </c>
      <c r="E19" s="37" t="s">
        <v>62</v>
      </c>
    </row>
    <row r="20" spans="1:5" ht="12.75">
      <c r="A20" s="38" t="s">
        <v>66</v>
      </c>
      <c r="E20" s="39" t="s">
        <v>443</v>
      </c>
    </row>
    <row r="21" spans="1:5" ht="127.5">
      <c r="A21" t="s">
        <v>67</v>
      </c>
      <c r="E21" s="37" t="s">
        <v>450</v>
      </c>
    </row>
    <row r="22" spans="1:16" ht="12.75">
      <c r="A22" s="26" t="s">
        <v>59</v>
      </c>
      <c s="31" t="s">
        <v>32</v>
      </c>
      <c s="31" t="s">
        <v>451</v>
      </c>
      <c s="26" t="s">
        <v>62</v>
      </c>
      <c s="32" t="s">
        <v>452</v>
      </c>
      <c s="33" t="s">
        <v>449</v>
      </c>
      <c s="34">
        <v>1</v>
      </c>
      <c s="35">
        <v>0</v>
      </c>
      <c s="35">
        <f>ROUND(ROUND(H22,2)*ROUND(G22,3),2)</f>
      </c>
      <c r="O22">
        <f>(I22*21)/100</f>
      </c>
      <c t="s">
        <v>33</v>
      </c>
    </row>
    <row r="23" spans="1:5" ht="12.75">
      <c r="A23" s="36" t="s">
        <v>65</v>
      </c>
      <c r="E23" s="37" t="s">
        <v>62</v>
      </c>
    </row>
    <row r="24" spans="1:5" ht="12.75">
      <c r="A24" s="38" t="s">
        <v>66</v>
      </c>
      <c r="E24" s="39" t="s">
        <v>443</v>
      </c>
    </row>
    <row r="25" spans="1:5" ht="102">
      <c r="A25" t="s">
        <v>67</v>
      </c>
      <c r="E25" s="37" t="s">
        <v>453</v>
      </c>
    </row>
    <row r="26" spans="1:16" ht="12.75">
      <c r="A26" s="26" t="s">
        <v>59</v>
      </c>
      <c s="31" t="s">
        <v>43</v>
      </c>
      <c s="31" t="s">
        <v>454</v>
      </c>
      <c s="26" t="s">
        <v>62</v>
      </c>
      <c s="32" t="s">
        <v>455</v>
      </c>
      <c s="33" t="s">
        <v>449</v>
      </c>
      <c s="34">
        <v>3</v>
      </c>
      <c s="35">
        <v>0</v>
      </c>
      <c s="35">
        <f>ROUND(ROUND(H26,2)*ROUND(G26,3),2)</f>
      </c>
      <c r="O26">
        <f>(I26*21)/100</f>
      </c>
      <c t="s">
        <v>33</v>
      </c>
    </row>
    <row r="27" spans="1:5" ht="12.75">
      <c r="A27" s="36" t="s">
        <v>65</v>
      </c>
      <c r="E27" s="37" t="s">
        <v>62</v>
      </c>
    </row>
    <row r="28" spans="1:5" ht="12.75">
      <c r="A28" s="38" t="s">
        <v>66</v>
      </c>
      <c r="E28" s="39" t="s">
        <v>443</v>
      </c>
    </row>
    <row r="29" spans="1:5" ht="153">
      <c r="A29" t="s">
        <v>67</v>
      </c>
      <c r="E29" s="37" t="s">
        <v>456</v>
      </c>
    </row>
    <row r="30" spans="1:16" ht="12.75">
      <c r="A30" s="26" t="s">
        <v>59</v>
      </c>
      <c s="31" t="s">
        <v>45</v>
      </c>
      <c s="31" t="s">
        <v>457</v>
      </c>
      <c s="26" t="s">
        <v>62</v>
      </c>
      <c s="32" t="s">
        <v>458</v>
      </c>
      <c s="33" t="s">
        <v>449</v>
      </c>
      <c s="34">
        <v>6</v>
      </c>
      <c s="35">
        <v>0</v>
      </c>
      <c s="35">
        <f>ROUND(ROUND(H30,2)*ROUND(G30,3),2)</f>
      </c>
      <c r="O30">
        <f>(I30*21)/100</f>
      </c>
      <c t="s">
        <v>33</v>
      </c>
    </row>
    <row r="31" spans="1:5" ht="12.75">
      <c r="A31" s="36" t="s">
        <v>65</v>
      </c>
      <c r="E31" s="37" t="s">
        <v>62</v>
      </c>
    </row>
    <row r="32" spans="1:5" ht="12.75">
      <c r="A32" s="38" t="s">
        <v>66</v>
      </c>
      <c r="E32" s="39" t="s">
        <v>443</v>
      </c>
    </row>
    <row r="33" spans="1:5" ht="12.75">
      <c r="A33" t="s">
        <v>67</v>
      </c>
      <c r="E33" s="37" t="s">
        <v>62</v>
      </c>
    </row>
    <row r="34" spans="1:16" ht="12.75">
      <c r="A34" s="26" t="s">
        <v>59</v>
      </c>
      <c s="31" t="s">
        <v>47</v>
      </c>
      <c s="31" t="s">
        <v>459</v>
      </c>
      <c s="26" t="s">
        <v>62</v>
      </c>
      <c s="32" t="s">
        <v>460</v>
      </c>
      <c s="33" t="s">
        <v>449</v>
      </c>
      <c s="34">
        <v>1</v>
      </c>
      <c s="35">
        <v>0</v>
      </c>
      <c s="35">
        <f>ROUND(ROUND(H34,2)*ROUND(G34,3),2)</f>
      </c>
      <c r="O34">
        <f>(I34*21)/100</f>
      </c>
      <c t="s">
        <v>33</v>
      </c>
    </row>
    <row r="35" spans="1:5" ht="12.75">
      <c r="A35" s="36" t="s">
        <v>65</v>
      </c>
      <c r="E35" s="37" t="s">
        <v>62</v>
      </c>
    </row>
    <row r="36" spans="1:5" ht="12.75">
      <c r="A36" s="38" t="s">
        <v>66</v>
      </c>
      <c r="E36" s="39" t="s">
        <v>443</v>
      </c>
    </row>
    <row r="37" spans="1:5" ht="140.25">
      <c r="A37" t="s">
        <v>67</v>
      </c>
      <c r="E37" s="37" t="s">
        <v>461</v>
      </c>
    </row>
    <row r="38" spans="1:16" ht="12.75">
      <c r="A38" s="26" t="s">
        <v>59</v>
      </c>
      <c s="31" t="s">
        <v>201</v>
      </c>
      <c s="31" t="s">
        <v>462</v>
      </c>
      <c s="26" t="s">
        <v>62</v>
      </c>
      <c s="32" t="s">
        <v>463</v>
      </c>
      <c s="33" t="s">
        <v>449</v>
      </c>
      <c s="34">
        <v>1</v>
      </c>
      <c s="35">
        <v>0</v>
      </c>
      <c s="35">
        <f>ROUND(ROUND(H38,2)*ROUND(G38,3),2)</f>
      </c>
      <c r="O38">
        <f>(I38*21)/100</f>
      </c>
      <c t="s">
        <v>33</v>
      </c>
    </row>
    <row r="39" spans="1:5" ht="12.75">
      <c r="A39" s="36" t="s">
        <v>65</v>
      </c>
      <c r="E39" s="37" t="s">
        <v>62</v>
      </c>
    </row>
    <row r="40" spans="1:5" ht="12.75">
      <c r="A40" s="38" t="s">
        <v>66</v>
      </c>
      <c r="E40" s="39" t="s">
        <v>443</v>
      </c>
    </row>
    <row r="41" spans="1:5" ht="102">
      <c r="A41" t="s">
        <v>67</v>
      </c>
      <c r="E41" s="37" t="s">
        <v>464</v>
      </c>
    </row>
    <row r="42" spans="1:16" ht="12.75">
      <c r="A42" s="26" t="s">
        <v>59</v>
      </c>
      <c s="31" t="s">
        <v>226</v>
      </c>
      <c s="31" t="s">
        <v>465</v>
      </c>
      <c s="26" t="s">
        <v>62</v>
      </c>
      <c s="32" t="s">
        <v>466</v>
      </c>
      <c s="33" t="s">
        <v>449</v>
      </c>
      <c s="34">
        <v>1</v>
      </c>
      <c s="35">
        <v>0</v>
      </c>
      <c s="35">
        <f>ROUND(ROUND(H42,2)*ROUND(G42,3),2)</f>
      </c>
      <c r="O42">
        <f>(I42*21)/100</f>
      </c>
      <c t="s">
        <v>33</v>
      </c>
    </row>
    <row r="43" spans="1:5" ht="12.75">
      <c r="A43" s="36" t="s">
        <v>65</v>
      </c>
      <c r="E43" s="37" t="s">
        <v>62</v>
      </c>
    </row>
    <row r="44" spans="1:5" ht="12.75">
      <c r="A44" s="38" t="s">
        <v>66</v>
      </c>
      <c r="E44" s="39" t="s">
        <v>443</v>
      </c>
    </row>
    <row r="45" spans="1:5" ht="114.75">
      <c r="A45" t="s">
        <v>67</v>
      </c>
      <c r="E45" s="37" t="s">
        <v>467</v>
      </c>
    </row>
    <row r="46" spans="1:16" ht="12.75">
      <c r="A46" s="26" t="s">
        <v>59</v>
      </c>
      <c s="31" t="s">
        <v>50</v>
      </c>
      <c s="31" t="s">
        <v>468</v>
      </c>
      <c s="26" t="s">
        <v>62</v>
      </c>
      <c s="32" t="s">
        <v>469</v>
      </c>
      <c s="33" t="s">
        <v>449</v>
      </c>
      <c s="34">
        <v>1</v>
      </c>
      <c s="35">
        <v>0</v>
      </c>
      <c s="35">
        <f>ROUND(ROUND(H46,2)*ROUND(G46,3),2)</f>
      </c>
      <c r="O46">
        <f>(I46*21)/100</f>
      </c>
      <c t="s">
        <v>33</v>
      </c>
    </row>
    <row r="47" spans="1:5" ht="12.75">
      <c r="A47" s="36" t="s">
        <v>65</v>
      </c>
      <c r="E47" s="37" t="s">
        <v>62</v>
      </c>
    </row>
    <row r="48" spans="1:5" ht="12.75">
      <c r="A48" s="38" t="s">
        <v>66</v>
      </c>
      <c r="E48" s="39" t="s">
        <v>443</v>
      </c>
    </row>
    <row r="49" spans="1:5" ht="114.75">
      <c r="A49" t="s">
        <v>67</v>
      </c>
      <c r="E49" s="37" t="s">
        <v>470</v>
      </c>
    </row>
    <row r="50" spans="1:16" ht="12.75">
      <c r="A50" s="26" t="s">
        <v>59</v>
      </c>
      <c s="31" t="s">
        <v>52</v>
      </c>
      <c s="31" t="s">
        <v>471</v>
      </c>
      <c s="26" t="s">
        <v>62</v>
      </c>
      <c s="32" t="s">
        <v>472</v>
      </c>
      <c s="33" t="s">
        <v>449</v>
      </c>
      <c s="34">
        <v>1</v>
      </c>
      <c s="35">
        <v>0</v>
      </c>
      <c s="35">
        <f>ROUND(ROUND(H50,2)*ROUND(G50,3),2)</f>
      </c>
      <c r="O50">
        <f>(I50*21)/100</f>
      </c>
      <c t="s">
        <v>33</v>
      </c>
    </row>
    <row r="51" spans="1:5" ht="12.75">
      <c r="A51" s="36" t="s">
        <v>65</v>
      </c>
      <c r="E51" s="37" t="s">
        <v>62</v>
      </c>
    </row>
    <row r="52" spans="1:5" ht="12.75">
      <c r="A52" s="38" t="s">
        <v>66</v>
      </c>
      <c r="E52" s="39" t="s">
        <v>443</v>
      </c>
    </row>
    <row r="53" spans="1:5" ht="114.75">
      <c r="A53" t="s">
        <v>67</v>
      </c>
      <c r="E53" s="37" t="s">
        <v>473</v>
      </c>
    </row>
    <row r="54" spans="1:16" ht="12.75">
      <c r="A54" s="26" t="s">
        <v>59</v>
      </c>
      <c s="31" t="s">
        <v>231</v>
      </c>
      <c s="31" t="s">
        <v>474</v>
      </c>
      <c s="26" t="s">
        <v>62</v>
      </c>
      <c s="32" t="s">
        <v>475</v>
      </c>
      <c s="33" t="s">
        <v>449</v>
      </c>
      <c s="34">
        <v>1</v>
      </c>
      <c s="35">
        <v>0</v>
      </c>
      <c s="35">
        <f>ROUND(ROUND(H54,2)*ROUND(G54,3),2)</f>
      </c>
      <c r="O54">
        <f>(I54*21)/100</f>
      </c>
      <c t="s">
        <v>33</v>
      </c>
    </row>
    <row r="55" spans="1:5" ht="12.75">
      <c r="A55" s="36" t="s">
        <v>65</v>
      </c>
      <c r="E55" s="37" t="s">
        <v>62</v>
      </c>
    </row>
    <row r="56" spans="1:5" ht="12.75">
      <c r="A56" s="38" t="s">
        <v>66</v>
      </c>
      <c r="E56" s="39" t="s">
        <v>443</v>
      </c>
    </row>
    <row r="57" spans="1:5" ht="76.5">
      <c r="A57" t="s">
        <v>67</v>
      </c>
      <c r="E57" s="37" t="s">
        <v>476</v>
      </c>
    </row>
    <row r="58" spans="1:16" ht="12.75">
      <c r="A58" s="26" t="s">
        <v>59</v>
      </c>
      <c s="31" t="s">
        <v>234</v>
      </c>
      <c s="31" t="s">
        <v>477</v>
      </c>
      <c s="26" t="s">
        <v>62</v>
      </c>
      <c s="32" t="s">
        <v>478</v>
      </c>
      <c s="33" t="s">
        <v>449</v>
      </c>
      <c s="34">
        <v>1</v>
      </c>
      <c s="35">
        <v>0</v>
      </c>
      <c s="35">
        <f>ROUND(ROUND(H58,2)*ROUND(G58,3),2)</f>
      </c>
      <c r="O58">
        <f>(I58*21)/100</f>
      </c>
      <c t="s">
        <v>33</v>
      </c>
    </row>
    <row r="59" spans="1:5" ht="12.75">
      <c r="A59" s="36" t="s">
        <v>65</v>
      </c>
      <c r="E59" s="37" t="s">
        <v>62</v>
      </c>
    </row>
    <row r="60" spans="1:5" ht="12.75">
      <c r="A60" s="38" t="s">
        <v>66</v>
      </c>
      <c r="E60" s="39" t="s">
        <v>443</v>
      </c>
    </row>
    <row r="61" spans="1:5" ht="127.5">
      <c r="A61" t="s">
        <v>67</v>
      </c>
      <c r="E61" s="37" t="s">
        <v>479</v>
      </c>
    </row>
    <row r="62" spans="1:16" ht="12.75">
      <c r="A62" s="26" t="s">
        <v>59</v>
      </c>
      <c s="31" t="s">
        <v>237</v>
      </c>
      <c s="31" t="s">
        <v>480</v>
      </c>
      <c s="26" t="s">
        <v>62</v>
      </c>
      <c s="32" t="s">
        <v>481</v>
      </c>
      <c s="33" t="s">
        <v>449</v>
      </c>
      <c s="34">
        <v>4</v>
      </c>
      <c s="35">
        <v>0</v>
      </c>
      <c s="35">
        <f>ROUND(ROUND(H62,2)*ROUND(G62,3),2)</f>
      </c>
      <c r="O62">
        <f>(I62*21)/100</f>
      </c>
      <c t="s">
        <v>33</v>
      </c>
    </row>
    <row r="63" spans="1:5" ht="12.75">
      <c r="A63" s="36" t="s">
        <v>65</v>
      </c>
      <c r="E63" s="37" t="s">
        <v>62</v>
      </c>
    </row>
    <row r="64" spans="1:5" ht="12.75">
      <c r="A64" s="38" t="s">
        <v>66</v>
      </c>
      <c r="E64" s="39" t="s">
        <v>443</v>
      </c>
    </row>
    <row r="65" spans="1:5" ht="102">
      <c r="A65" t="s">
        <v>67</v>
      </c>
      <c r="E65" s="37" t="s">
        <v>482</v>
      </c>
    </row>
  </sheetData>
  <mergeCells count="14">
    <mergeCell ref="C3:D3"/>
    <mergeCell ref="C4:D4"/>
    <mergeCell ref="C5:D5"/>
    <mergeCell ref="C6:D6"/>
    <mergeCell ref="C7:D7"/>
    <mergeCell ref="C8:D8"/>
    <mergeCell ref="A9:A10"/>
    <mergeCell ref="B9:B10"/>
    <mergeCell ref="C9:C10"/>
    <mergeCell ref="D9:D10"/>
    <mergeCell ref="E9:E10"/>
    <mergeCell ref="F9:F10"/>
    <mergeCell ref="G9:G10"/>
    <mergeCell ref="H9:I9"/>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f>
      </c>
      <c t="s">
        <v>32</v>
      </c>
    </row>
    <row r="3" spans="1:16" ht="15" customHeight="1">
      <c r="A3" t="s">
        <v>12</v>
      </c>
      <c s="12" t="s">
        <v>14</v>
      </c>
      <c s="13" t="s">
        <v>15</v>
      </c>
      <c s="1"/>
      <c s="14" t="s">
        <v>16</v>
      </c>
      <c s="1"/>
      <c s="9"/>
      <c s="8" t="s">
        <v>485</v>
      </c>
      <c s="43">
        <f>0+I11</f>
      </c>
      <c r="O3" t="s">
        <v>29</v>
      </c>
      <c t="s">
        <v>33</v>
      </c>
    </row>
    <row r="4" spans="1:16" ht="15" customHeight="1">
      <c r="A4" t="s">
        <v>17</v>
      </c>
      <c s="12" t="s">
        <v>18</v>
      </c>
      <c s="13" t="s">
        <v>19</v>
      </c>
      <c s="1"/>
      <c s="14" t="s">
        <v>20</v>
      </c>
      <c s="1"/>
      <c s="1"/>
      <c s="11"/>
      <c s="11"/>
      <c r="O4" t="s">
        <v>30</v>
      </c>
      <c t="s">
        <v>33</v>
      </c>
    </row>
    <row r="5" spans="1:16" ht="12.75" customHeight="1">
      <c r="A5" t="s">
        <v>21</v>
      </c>
      <c s="12" t="s">
        <v>18</v>
      </c>
      <c s="13" t="s">
        <v>22</v>
      </c>
      <c s="1"/>
      <c s="14" t="s">
        <v>23</v>
      </c>
      <c s="1"/>
      <c s="1"/>
      <c s="1"/>
      <c s="1"/>
      <c r="O5" t="s">
        <v>31</v>
      </c>
      <c t="s">
        <v>33</v>
      </c>
    </row>
    <row r="6" spans="1:9" ht="12.75" customHeight="1">
      <c r="A6" t="s">
        <v>24</v>
      </c>
      <c s="12" t="s">
        <v>18</v>
      </c>
      <c s="13" t="s">
        <v>483</v>
      </c>
      <c s="1"/>
      <c s="14" t="s">
        <v>484</v>
      </c>
      <c s="1"/>
      <c s="1"/>
      <c s="1"/>
      <c s="1"/>
    </row>
    <row r="7" spans="1:9" ht="12.75" customHeight="1">
      <c r="A7" t="s">
        <v>27</v>
      </c>
      <c s="16" t="s">
        <v>28</v>
      </c>
      <c s="17" t="s">
        <v>485</v>
      </c>
      <c s="6"/>
      <c s="18" t="s">
        <v>486</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327</v>
      </c>
      <c s="27"/>
      <c s="29" t="s">
        <v>328</v>
      </c>
      <c s="27"/>
      <c s="27"/>
      <c s="27"/>
      <c s="30">
        <f>0+Q11</f>
      </c>
      <c r="O11">
        <f>0+R11</f>
      </c>
      <c r="Q11">
        <f>0+I12+I16+I20+I24+I28+I32+I36+I40+I44+I48+I52+I56+I60+I64+I68+I72+I76+I80+I84+I88+I92+I96+I100+I104+I108+I112+I116+I120+I124+I128+I132+I136+I140+I144+I148+I152+I156+I160+I164+I168+I172+I176+I180+I184+I188+I192+I196+I200+I204+I208+I212+I216+I220+I224+I228+I232+I236+I240+I244+I248+I252+I256+I260+I264+I268+I272+I276+I280+I284+I288+I292+I296+I300+I304+I308+I312+I316+I320+I324+I328+I332+I336+I340+I344+I348+I352+I356</f>
      </c>
      <c>
        <f>0+O12+O16+O20+O24+O28+O32+O36+O40+O44+O48+O52+O56+O60+O64+O68+O72+O76+O80+O84+O88+O92+O96+O100+O104+O108+O112+O116+O120+O124+O128+O132+O136+O140+O144+O148+O152+O156+O160+O164+O168+O172+O176+O180+O184+O188+O192+O196+O200+O204+O208+O212+O216+O220+O224+O228+O232+O236+O240+O244+O248+O252+O256+O260+O264+O268+O272+O276+O280+O284+O288+O292+O296+O300+O304+O308+O312+O316+O320+O324+O328+O332+O336+O340+O344+O348+O352+O356</f>
      </c>
    </row>
    <row r="12" spans="1:16" ht="12.75">
      <c r="A12" s="26" t="s">
        <v>59</v>
      </c>
      <c s="31" t="s">
        <v>489</v>
      </c>
      <c s="31" t="s">
        <v>490</v>
      </c>
      <c s="26" t="s">
        <v>62</v>
      </c>
      <c s="32" t="s">
        <v>491</v>
      </c>
      <c s="33" t="s">
        <v>216</v>
      </c>
      <c s="34">
        <v>10</v>
      </c>
      <c s="35">
        <v>0</v>
      </c>
      <c s="35">
        <f>ROUND(ROUND(H12,2)*ROUND(G12,3),2)</f>
      </c>
      <c r="O12">
        <f>(I12*21)/100</f>
      </c>
      <c t="s">
        <v>33</v>
      </c>
    </row>
    <row r="13" spans="1:5" ht="12.75">
      <c r="A13" s="36" t="s">
        <v>65</v>
      </c>
      <c r="E13" s="37" t="s">
        <v>491</v>
      </c>
    </row>
    <row r="14" spans="1:5" ht="12.75">
      <c r="A14" s="38" t="s">
        <v>66</v>
      </c>
      <c r="E14" s="39" t="s">
        <v>62</v>
      </c>
    </row>
    <row r="15" spans="1:5" ht="12.75">
      <c r="A15" t="s">
        <v>67</v>
      </c>
      <c r="E15" s="37" t="s">
        <v>62</v>
      </c>
    </row>
    <row r="16" spans="1:16" ht="12.75">
      <c r="A16" s="26" t="s">
        <v>59</v>
      </c>
      <c s="31" t="s">
        <v>492</v>
      </c>
      <c s="31" t="s">
        <v>493</v>
      </c>
      <c s="26" t="s">
        <v>62</v>
      </c>
      <c s="32" t="s">
        <v>494</v>
      </c>
      <c s="33" t="s">
        <v>216</v>
      </c>
      <c s="34">
        <v>30</v>
      </c>
      <c s="35">
        <v>0</v>
      </c>
      <c s="35">
        <f>ROUND(ROUND(H16,2)*ROUND(G16,3),2)</f>
      </c>
      <c r="O16">
        <f>(I16*21)/100</f>
      </c>
      <c t="s">
        <v>33</v>
      </c>
    </row>
    <row r="17" spans="1:5" ht="12.75">
      <c r="A17" s="36" t="s">
        <v>65</v>
      </c>
      <c r="E17" s="37" t="s">
        <v>494</v>
      </c>
    </row>
    <row r="18" spans="1:5" ht="12.75">
      <c r="A18" s="38" t="s">
        <v>66</v>
      </c>
      <c r="E18" s="39" t="s">
        <v>62</v>
      </c>
    </row>
    <row r="19" spans="1:5" ht="12.75">
      <c r="A19" t="s">
        <v>67</v>
      </c>
      <c r="E19" s="37" t="s">
        <v>62</v>
      </c>
    </row>
    <row r="20" spans="1:16" ht="12.75">
      <c r="A20" s="26" t="s">
        <v>59</v>
      </c>
      <c s="31" t="s">
        <v>495</v>
      </c>
      <c s="31" t="s">
        <v>219</v>
      </c>
      <c s="26" t="s">
        <v>62</v>
      </c>
      <c s="32" t="s">
        <v>220</v>
      </c>
      <c s="33" t="s">
        <v>216</v>
      </c>
      <c s="34">
        <v>40</v>
      </c>
      <c s="35">
        <v>0</v>
      </c>
      <c s="35">
        <f>ROUND(ROUND(H20,2)*ROUND(G20,3),2)</f>
      </c>
      <c r="O20">
        <f>(I20*21)/100</f>
      </c>
      <c t="s">
        <v>33</v>
      </c>
    </row>
    <row r="21" spans="1:5" ht="12.75">
      <c r="A21" s="36" t="s">
        <v>65</v>
      </c>
      <c r="E21" s="37" t="s">
        <v>220</v>
      </c>
    </row>
    <row r="22" spans="1:5" ht="12.75">
      <c r="A22" s="38" t="s">
        <v>66</v>
      </c>
      <c r="E22" s="39" t="s">
        <v>62</v>
      </c>
    </row>
    <row r="23" spans="1:5" ht="12.75">
      <c r="A23" t="s">
        <v>67</v>
      </c>
      <c r="E23" s="37" t="s">
        <v>62</v>
      </c>
    </row>
    <row r="24" spans="1:16" ht="12.75">
      <c r="A24" s="26" t="s">
        <v>59</v>
      </c>
      <c s="31" t="s">
        <v>496</v>
      </c>
      <c s="31" t="s">
        <v>229</v>
      </c>
      <c s="26" t="s">
        <v>62</v>
      </c>
      <c s="32" t="s">
        <v>230</v>
      </c>
      <c s="33" t="s">
        <v>81</v>
      </c>
      <c s="34">
        <v>10</v>
      </c>
      <c s="35">
        <v>0</v>
      </c>
      <c s="35">
        <f>ROUND(ROUND(H24,2)*ROUND(G24,3),2)</f>
      </c>
      <c r="O24">
        <f>(I24*21)/100</f>
      </c>
      <c t="s">
        <v>33</v>
      </c>
    </row>
    <row r="25" spans="1:5" ht="12.75">
      <c r="A25" s="36" t="s">
        <v>65</v>
      </c>
      <c r="E25" s="37" t="s">
        <v>230</v>
      </c>
    </row>
    <row r="26" spans="1:5" ht="12.75">
      <c r="A26" s="38" t="s">
        <v>66</v>
      </c>
      <c r="E26" s="39" t="s">
        <v>62</v>
      </c>
    </row>
    <row r="27" spans="1:5" ht="12.75">
      <c r="A27" t="s">
        <v>67</v>
      </c>
      <c r="E27" s="37" t="s">
        <v>62</v>
      </c>
    </row>
    <row r="28" spans="1:16" ht="12.75">
      <c r="A28" s="26" t="s">
        <v>59</v>
      </c>
      <c s="31" t="s">
        <v>497</v>
      </c>
      <c s="31" t="s">
        <v>498</v>
      </c>
      <c s="26" t="s">
        <v>62</v>
      </c>
      <c s="32" t="s">
        <v>499</v>
      </c>
      <c s="33" t="s">
        <v>71</v>
      </c>
      <c s="34">
        <v>5</v>
      </c>
      <c s="35">
        <v>0</v>
      </c>
      <c s="35">
        <f>ROUND(ROUND(H28,2)*ROUND(G28,3),2)</f>
      </c>
      <c r="O28">
        <f>(I28*21)/100</f>
      </c>
      <c t="s">
        <v>33</v>
      </c>
    </row>
    <row r="29" spans="1:5" ht="12.75">
      <c r="A29" s="36" t="s">
        <v>65</v>
      </c>
      <c r="E29" s="37" t="s">
        <v>499</v>
      </c>
    </row>
    <row r="30" spans="1:5" ht="12.75">
      <c r="A30" s="38" t="s">
        <v>66</v>
      </c>
      <c r="E30" s="39" t="s">
        <v>62</v>
      </c>
    </row>
    <row r="31" spans="1:5" ht="12.75">
      <c r="A31" t="s">
        <v>67</v>
      </c>
      <c r="E31" s="37" t="s">
        <v>62</v>
      </c>
    </row>
    <row r="32" spans="1:16" ht="12.75">
      <c r="A32" s="26" t="s">
        <v>59</v>
      </c>
      <c s="31" t="s">
        <v>57</v>
      </c>
      <c s="31" t="s">
        <v>235</v>
      </c>
      <c s="26" t="s">
        <v>62</v>
      </c>
      <c s="32" t="s">
        <v>236</v>
      </c>
      <c s="33" t="s">
        <v>71</v>
      </c>
      <c s="34">
        <v>60</v>
      </c>
      <c s="35">
        <v>0</v>
      </c>
      <c s="35">
        <f>ROUND(ROUND(H32,2)*ROUND(G32,3),2)</f>
      </c>
      <c r="O32">
        <f>(I32*21)/100</f>
      </c>
      <c t="s">
        <v>33</v>
      </c>
    </row>
    <row r="33" spans="1:5" ht="12.75">
      <c r="A33" s="36" t="s">
        <v>65</v>
      </c>
      <c r="E33" s="37" t="s">
        <v>236</v>
      </c>
    </row>
    <row r="34" spans="1:5" ht="12.75">
      <c r="A34" s="38" t="s">
        <v>66</v>
      </c>
      <c r="E34" s="39" t="s">
        <v>62</v>
      </c>
    </row>
    <row r="35" spans="1:5" ht="12.75">
      <c r="A35" t="s">
        <v>67</v>
      </c>
      <c r="E35" s="37" t="s">
        <v>62</v>
      </c>
    </row>
    <row r="36" spans="1:16" ht="25.5">
      <c r="A36" s="26" t="s">
        <v>59</v>
      </c>
      <c s="31" t="s">
        <v>500</v>
      </c>
      <c s="31" t="s">
        <v>330</v>
      </c>
      <c s="26" t="s">
        <v>62</v>
      </c>
      <c s="32" t="s">
        <v>331</v>
      </c>
      <c s="33" t="s">
        <v>81</v>
      </c>
      <c s="34">
        <v>2</v>
      </c>
      <c s="35">
        <v>0</v>
      </c>
      <c s="35">
        <f>ROUND(ROUND(H36,2)*ROUND(G36,3),2)</f>
      </c>
      <c r="O36">
        <f>(I36*21)/100</f>
      </c>
      <c t="s">
        <v>33</v>
      </c>
    </row>
    <row r="37" spans="1:5" ht="25.5">
      <c r="A37" s="36" t="s">
        <v>65</v>
      </c>
      <c r="E37" s="37" t="s">
        <v>331</v>
      </c>
    </row>
    <row r="38" spans="1:5" ht="12.75">
      <c r="A38" s="38" t="s">
        <v>66</v>
      </c>
      <c r="E38" s="39" t="s">
        <v>62</v>
      </c>
    </row>
    <row r="39" spans="1:5" ht="12.75">
      <c r="A39" t="s">
        <v>67</v>
      </c>
      <c r="E39" s="37" t="s">
        <v>62</v>
      </c>
    </row>
    <row r="40" spans="1:16" ht="12.75">
      <c r="A40" s="26" t="s">
        <v>59</v>
      </c>
      <c s="31" t="s">
        <v>501</v>
      </c>
      <c s="31" t="s">
        <v>332</v>
      </c>
      <c s="26" t="s">
        <v>62</v>
      </c>
      <c s="32" t="s">
        <v>333</v>
      </c>
      <c s="33" t="s">
        <v>81</v>
      </c>
      <c s="34">
        <v>5</v>
      </c>
      <c s="35">
        <v>0</v>
      </c>
      <c s="35">
        <f>ROUND(ROUND(H40,2)*ROUND(G40,3),2)</f>
      </c>
      <c r="O40">
        <f>(I40*21)/100</f>
      </c>
      <c t="s">
        <v>33</v>
      </c>
    </row>
    <row r="41" spans="1:5" ht="12.75">
      <c r="A41" s="36" t="s">
        <v>65</v>
      </c>
      <c r="E41" s="37" t="s">
        <v>333</v>
      </c>
    </row>
    <row r="42" spans="1:5" ht="12.75">
      <c r="A42" s="38" t="s">
        <v>66</v>
      </c>
      <c r="E42" s="39" t="s">
        <v>62</v>
      </c>
    </row>
    <row r="43" spans="1:5" ht="12.75">
      <c r="A43" t="s">
        <v>67</v>
      </c>
      <c r="E43" s="37" t="s">
        <v>62</v>
      </c>
    </row>
    <row r="44" spans="1:16" ht="25.5">
      <c r="A44" s="26" t="s">
        <v>59</v>
      </c>
      <c s="31" t="s">
        <v>198</v>
      </c>
      <c s="31" t="s">
        <v>502</v>
      </c>
      <c s="26" t="s">
        <v>62</v>
      </c>
      <c s="32" t="s">
        <v>503</v>
      </c>
      <c s="33" t="s">
        <v>71</v>
      </c>
      <c s="34">
        <v>66</v>
      </c>
      <c s="35">
        <v>0</v>
      </c>
      <c s="35">
        <f>ROUND(ROUND(H44,2)*ROUND(G44,3),2)</f>
      </c>
      <c r="O44">
        <f>(I44*21)/100</f>
      </c>
      <c t="s">
        <v>33</v>
      </c>
    </row>
    <row r="45" spans="1:5" ht="25.5">
      <c r="A45" s="36" t="s">
        <v>65</v>
      </c>
      <c r="E45" s="37" t="s">
        <v>503</v>
      </c>
    </row>
    <row r="46" spans="1:5" ht="12.75">
      <c r="A46" s="38" t="s">
        <v>66</v>
      </c>
      <c r="E46" s="39" t="s">
        <v>62</v>
      </c>
    </row>
    <row r="47" spans="1:5" ht="12.75">
      <c r="A47" t="s">
        <v>67</v>
      </c>
      <c r="E47" s="37" t="s">
        <v>62</v>
      </c>
    </row>
    <row r="48" spans="1:16" ht="12.75">
      <c r="A48" s="26" t="s">
        <v>59</v>
      </c>
      <c s="31" t="s">
        <v>329</v>
      </c>
      <c s="31" t="s">
        <v>504</v>
      </c>
      <c s="26" t="s">
        <v>62</v>
      </c>
      <c s="32" t="s">
        <v>505</v>
      </c>
      <c s="33" t="s">
        <v>81</v>
      </c>
      <c s="34">
        <v>13</v>
      </c>
      <c s="35">
        <v>0</v>
      </c>
      <c s="35">
        <f>ROUND(ROUND(H48,2)*ROUND(G48,3),2)</f>
      </c>
      <c r="O48">
        <f>(I48*21)/100</f>
      </c>
      <c t="s">
        <v>33</v>
      </c>
    </row>
    <row r="49" spans="1:5" ht="12.75">
      <c r="A49" s="36" t="s">
        <v>65</v>
      </c>
      <c r="E49" s="37" t="s">
        <v>505</v>
      </c>
    </row>
    <row r="50" spans="1:5" ht="12.75">
      <c r="A50" s="38" t="s">
        <v>66</v>
      </c>
      <c r="E50" s="39" t="s">
        <v>62</v>
      </c>
    </row>
    <row r="51" spans="1:5" ht="12.75">
      <c r="A51" t="s">
        <v>67</v>
      </c>
      <c r="E51" s="37" t="s">
        <v>62</v>
      </c>
    </row>
    <row r="52" spans="1:16" ht="12.75">
      <c r="A52" s="26" t="s">
        <v>59</v>
      </c>
      <c s="31" t="s">
        <v>186</v>
      </c>
      <c s="31" t="s">
        <v>256</v>
      </c>
      <c s="26" t="s">
        <v>62</v>
      </c>
      <c s="32" t="s">
        <v>257</v>
      </c>
      <c s="33" t="s">
        <v>71</v>
      </c>
      <c s="34">
        <v>300</v>
      </c>
      <c s="35">
        <v>0</v>
      </c>
      <c s="35">
        <f>ROUND(ROUND(H52,2)*ROUND(G52,3),2)</f>
      </c>
      <c r="O52">
        <f>(I52*21)/100</f>
      </c>
      <c t="s">
        <v>33</v>
      </c>
    </row>
    <row r="53" spans="1:5" ht="12.75">
      <c r="A53" s="36" t="s">
        <v>65</v>
      </c>
      <c r="E53" s="37" t="s">
        <v>257</v>
      </c>
    </row>
    <row r="54" spans="1:5" ht="12.75">
      <c r="A54" s="38" t="s">
        <v>66</v>
      </c>
      <c r="E54" s="39" t="s">
        <v>62</v>
      </c>
    </row>
    <row r="55" spans="1:5" ht="12.75">
      <c r="A55" t="s">
        <v>67</v>
      </c>
      <c r="E55" s="37" t="s">
        <v>62</v>
      </c>
    </row>
    <row r="56" spans="1:16" ht="25.5">
      <c r="A56" s="26" t="s">
        <v>59</v>
      </c>
      <c s="31" t="s">
        <v>189</v>
      </c>
      <c s="31" t="s">
        <v>258</v>
      </c>
      <c s="26" t="s">
        <v>62</v>
      </c>
      <c s="32" t="s">
        <v>259</v>
      </c>
      <c s="33" t="s">
        <v>81</v>
      </c>
      <c s="34">
        <v>10</v>
      </c>
      <c s="35">
        <v>0</v>
      </c>
      <c s="35">
        <f>ROUND(ROUND(H56,2)*ROUND(G56,3),2)</f>
      </c>
      <c r="O56">
        <f>(I56*21)/100</f>
      </c>
      <c t="s">
        <v>33</v>
      </c>
    </row>
    <row r="57" spans="1:5" ht="25.5">
      <c r="A57" s="36" t="s">
        <v>65</v>
      </c>
      <c r="E57" s="37" t="s">
        <v>259</v>
      </c>
    </row>
    <row r="58" spans="1:5" ht="12.75">
      <c r="A58" s="38" t="s">
        <v>66</v>
      </c>
      <c r="E58" s="39" t="s">
        <v>62</v>
      </c>
    </row>
    <row r="59" spans="1:5" ht="12.75">
      <c r="A59" t="s">
        <v>67</v>
      </c>
      <c r="E59" s="37" t="s">
        <v>62</v>
      </c>
    </row>
    <row r="60" spans="1:16" ht="25.5">
      <c r="A60" s="26" t="s">
        <v>59</v>
      </c>
      <c s="31" t="s">
        <v>192</v>
      </c>
      <c s="31" t="s">
        <v>506</v>
      </c>
      <c s="26" t="s">
        <v>62</v>
      </c>
      <c s="32" t="s">
        <v>507</v>
      </c>
      <c s="33" t="s">
        <v>81</v>
      </c>
      <c s="34">
        <v>4</v>
      </c>
      <c s="35">
        <v>0</v>
      </c>
      <c s="35">
        <f>ROUND(ROUND(H60,2)*ROUND(G60,3),2)</f>
      </c>
      <c r="O60">
        <f>(I60*21)/100</f>
      </c>
      <c t="s">
        <v>33</v>
      </c>
    </row>
    <row r="61" spans="1:5" ht="25.5">
      <c r="A61" s="36" t="s">
        <v>65</v>
      </c>
      <c r="E61" s="37" t="s">
        <v>507</v>
      </c>
    </row>
    <row r="62" spans="1:5" ht="12.75">
      <c r="A62" s="38" t="s">
        <v>66</v>
      </c>
      <c r="E62" s="39" t="s">
        <v>62</v>
      </c>
    </row>
    <row r="63" spans="1:5" ht="12.75">
      <c r="A63" t="s">
        <v>67</v>
      </c>
      <c r="E63" s="37" t="s">
        <v>62</v>
      </c>
    </row>
    <row r="64" spans="1:16" ht="25.5">
      <c r="A64" s="26" t="s">
        <v>59</v>
      </c>
      <c s="31" t="s">
        <v>508</v>
      </c>
      <c s="31" t="s">
        <v>338</v>
      </c>
      <c s="26" t="s">
        <v>62</v>
      </c>
      <c s="32" t="s">
        <v>339</v>
      </c>
      <c s="33" t="s">
        <v>81</v>
      </c>
      <c s="34">
        <v>1</v>
      </c>
      <c s="35">
        <v>0</v>
      </c>
      <c s="35">
        <f>ROUND(ROUND(H64,2)*ROUND(G64,3),2)</f>
      </c>
      <c r="O64">
        <f>(I64*21)/100</f>
      </c>
      <c t="s">
        <v>33</v>
      </c>
    </row>
    <row r="65" spans="1:5" ht="25.5">
      <c r="A65" s="36" t="s">
        <v>65</v>
      </c>
      <c r="E65" s="37" t="s">
        <v>339</v>
      </c>
    </row>
    <row r="66" spans="1:5" ht="12.75">
      <c r="A66" s="38" t="s">
        <v>66</v>
      </c>
      <c r="E66" s="39" t="s">
        <v>62</v>
      </c>
    </row>
    <row r="67" spans="1:5" ht="12.75">
      <c r="A67" t="s">
        <v>67</v>
      </c>
      <c r="E67" s="37" t="s">
        <v>62</v>
      </c>
    </row>
    <row r="68" spans="1:16" ht="12.75">
      <c r="A68" s="26" t="s">
        <v>59</v>
      </c>
      <c s="31" t="s">
        <v>140</v>
      </c>
      <c s="31" t="s">
        <v>509</v>
      </c>
      <c s="26" t="s">
        <v>62</v>
      </c>
      <c s="32" t="s">
        <v>510</v>
      </c>
      <c s="33" t="s">
        <v>81</v>
      </c>
      <c s="34">
        <v>4</v>
      </c>
      <c s="35">
        <v>0</v>
      </c>
      <c s="35">
        <f>ROUND(ROUND(H68,2)*ROUND(G68,3),2)</f>
      </c>
      <c r="O68">
        <f>(I68*21)/100</f>
      </c>
      <c t="s">
        <v>33</v>
      </c>
    </row>
    <row r="69" spans="1:5" ht="12.75">
      <c r="A69" s="36" t="s">
        <v>65</v>
      </c>
      <c r="E69" s="37" t="s">
        <v>510</v>
      </c>
    </row>
    <row r="70" spans="1:5" ht="12.75">
      <c r="A70" s="38" t="s">
        <v>66</v>
      </c>
      <c r="E70" s="39" t="s">
        <v>62</v>
      </c>
    </row>
    <row r="71" spans="1:5" ht="12.75">
      <c r="A71" t="s">
        <v>67</v>
      </c>
      <c r="E71" s="37" t="s">
        <v>62</v>
      </c>
    </row>
    <row r="72" spans="1:16" ht="12.75">
      <c r="A72" s="26" t="s">
        <v>59</v>
      </c>
      <c s="31" t="s">
        <v>149</v>
      </c>
      <c s="31" t="s">
        <v>511</v>
      </c>
      <c s="26" t="s">
        <v>62</v>
      </c>
      <c s="32" t="s">
        <v>512</v>
      </c>
      <c s="33" t="s">
        <v>295</v>
      </c>
      <c s="34">
        <v>0.6</v>
      </c>
      <c s="35">
        <v>0</v>
      </c>
      <c s="35">
        <f>ROUND(ROUND(H72,2)*ROUND(G72,3),2)</f>
      </c>
      <c r="O72">
        <f>(I72*21)/100</f>
      </c>
      <c t="s">
        <v>33</v>
      </c>
    </row>
    <row r="73" spans="1:5" ht="12.75">
      <c r="A73" s="36" t="s">
        <v>65</v>
      </c>
      <c r="E73" s="37" t="s">
        <v>512</v>
      </c>
    </row>
    <row r="74" spans="1:5" ht="12.75">
      <c r="A74" s="38" t="s">
        <v>66</v>
      </c>
      <c r="E74" s="39" t="s">
        <v>62</v>
      </c>
    </row>
    <row r="75" spans="1:5" ht="12.75">
      <c r="A75" t="s">
        <v>67</v>
      </c>
      <c r="E75" s="37" t="s">
        <v>62</v>
      </c>
    </row>
    <row r="76" spans="1:16" ht="12.75">
      <c r="A76" s="26" t="s">
        <v>59</v>
      </c>
      <c s="31" t="s">
        <v>152</v>
      </c>
      <c s="31" t="s">
        <v>513</v>
      </c>
      <c s="26" t="s">
        <v>62</v>
      </c>
      <c s="32" t="s">
        <v>514</v>
      </c>
      <c s="33" t="s">
        <v>71</v>
      </c>
      <c s="34">
        <v>0.6</v>
      </c>
      <c s="35">
        <v>0</v>
      </c>
      <c s="35">
        <f>ROUND(ROUND(H76,2)*ROUND(G76,3),2)</f>
      </c>
      <c r="O76">
        <f>(I76*21)/100</f>
      </c>
      <c t="s">
        <v>33</v>
      </c>
    </row>
    <row r="77" spans="1:5" ht="12.75">
      <c r="A77" s="36" t="s">
        <v>65</v>
      </c>
      <c r="E77" s="37" t="s">
        <v>514</v>
      </c>
    </row>
    <row r="78" spans="1:5" ht="12.75">
      <c r="A78" s="38" t="s">
        <v>66</v>
      </c>
      <c r="E78" s="39" t="s">
        <v>62</v>
      </c>
    </row>
    <row r="79" spans="1:5" ht="12.75">
      <c r="A79" t="s">
        <v>67</v>
      </c>
      <c r="E79" s="37" t="s">
        <v>62</v>
      </c>
    </row>
    <row r="80" spans="1:16" ht="12.75">
      <c r="A80" s="26" t="s">
        <v>59</v>
      </c>
      <c s="31" t="s">
        <v>155</v>
      </c>
      <c s="31" t="s">
        <v>61</v>
      </c>
      <c s="26" t="s">
        <v>62</v>
      </c>
      <c s="32" t="s">
        <v>63</v>
      </c>
      <c s="33" t="s">
        <v>64</v>
      </c>
      <c s="34">
        <v>1.6</v>
      </c>
      <c s="35">
        <v>0</v>
      </c>
      <c s="35">
        <f>ROUND(ROUND(H80,2)*ROUND(G80,3),2)</f>
      </c>
      <c r="O80">
        <f>(I80*21)/100</f>
      </c>
      <c t="s">
        <v>33</v>
      </c>
    </row>
    <row r="81" spans="1:5" ht="12.75">
      <c r="A81" s="36" t="s">
        <v>65</v>
      </c>
      <c r="E81" s="37" t="s">
        <v>63</v>
      </c>
    </row>
    <row r="82" spans="1:5" ht="12.75">
      <c r="A82" s="38" t="s">
        <v>66</v>
      </c>
      <c r="E82" s="39" t="s">
        <v>62</v>
      </c>
    </row>
    <row r="83" spans="1:5" ht="12.75">
      <c r="A83" t="s">
        <v>67</v>
      </c>
      <c r="E83" s="37" t="s">
        <v>62</v>
      </c>
    </row>
    <row r="84" spans="1:16" ht="12.75">
      <c r="A84" s="26" t="s">
        <v>59</v>
      </c>
      <c s="31" t="s">
        <v>158</v>
      </c>
      <c s="31" t="s">
        <v>69</v>
      </c>
      <c s="26" t="s">
        <v>62</v>
      </c>
      <c s="32" t="s">
        <v>70</v>
      </c>
      <c s="33" t="s">
        <v>71</v>
      </c>
      <c s="34">
        <v>400</v>
      </c>
      <c s="35">
        <v>0</v>
      </c>
      <c s="35">
        <f>ROUND(ROUND(H84,2)*ROUND(G84,3),2)</f>
      </c>
      <c r="O84">
        <f>(I84*21)/100</f>
      </c>
      <c t="s">
        <v>33</v>
      </c>
    </row>
    <row r="85" spans="1:5" ht="12.75">
      <c r="A85" s="36" t="s">
        <v>65</v>
      </c>
      <c r="E85" s="37" t="s">
        <v>70</v>
      </c>
    </row>
    <row r="86" spans="1:5" ht="12.75">
      <c r="A86" s="38" t="s">
        <v>66</v>
      </c>
      <c r="E86" s="39" t="s">
        <v>62</v>
      </c>
    </row>
    <row r="87" spans="1:5" ht="12.75">
      <c r="A87" t="s">
        <v>67</v>
      </c>
      <c r="E87" s="37" t="s">
        <v>62</v>
      </c>
    </row>
    <row r="88" spans="1:16" ht="12.75">
      <c r="A88" s="26" t="s">
        <v>59</v>
      </c>
      <c s="31" t="s">
        <v>515</v>
      </c>
      <c s="31" t="s">
        <v>516</v>
      </c>
      <c s="26" t="s">
        <v>62</v>
      </c>
      <c s="32" t="s">
        <v>517</v>
      </c>
      <c s="33" t="s">
        <v>71</v>
      </c>
      <c s="34">
        <v>430</v>
      </c>
      <c s="35">
        <v>0</v>
      </c>
      <c s="35">
        <f>ROUND(ROUND(H88,2)*ROUND(G88,3),2)</f>
      </c>
      <c r="O88">
        <f>(I88*21)/100</f>
      </c>
      <c t="s">
        <v>33</v>
      </c>
    </row>
    <row r="89" spans="1:5" ht="12.75">
      <c r="A89" s="36" t="s">
        <v>65</v>
      </c>
      <c r="E89" s="37" t="s">
        <v>517</v>
      </c>
    </row>
    <row r="90" spans="1:5" ht="12.75">
      <c r="A90" s="38" t="s">
        <v>66</v>
      </c>
      <c r="E90" s="39" t="s">
        <v>62</v>
      </c>
    </row>
    <row r="91" spans="1:5" ht="12.75">
      <c r="A91" t="s">
        <v>67</v>
      </c>
      <c r="E91" s="37" t="s">
        <v>62</v>
      </c>
    </row>
    <row r="92" spans="1:16" ht="12.75">
      <c r="A92" s="26" t="s">
        <v>59</v>
      </c>
      <c s="31" t="s">
        <v>518</v>
      </c>
      <c s="31" t="s">
        <v>519</v>
      </c>
      <c s="26" t="s">
        <v>62</v>
      </c>
      <c s="32" t="s">
        <v>520</v>
      </c>
      <c s="33" t="s">
        <v>71</v>
      </c>
      <c s="34">
        <v>430</v>
      </c>
      <c s="35">
        <v>0</v>
      </c>
      <c s="35">
        <f>ROUND(ROUND(H92,2)*ROUND(G92,3),2)</f>
      </c>
      <c r="O92">
        <f>(I92*21)/100</f>
      </c>
      <c t="s">
        <v>33</v>
      </c>
    </row>
    <row r="93" spans="1:5" ht="12.75">
      <c r="A93" s="36" t="s">
        <v>65</v>
      </c>
      <c r="E93" s="37" t="s">
        <v>520</v>
      </c>
    </row>
    <row r="94" spans="1:5" ht="12.75">
      <c r="A94" s="38" t="s">
        <v>66</v>
      </c>
      <c r="E94" s="39" t="s">
        <v>62</v>
      </c>
    </row>
    <row r="95" spans="1:5" ht="12.75">
      <c r="A95" t="s">
        <v>67</v>
      </c>
      <c r="E95" s="37" t="s">
        <v>62</v>
      </c>
    </row>
    <row r="96" spans="1:16" ht="12.75">
      <c r="A96" s="26" t="s">
        <v>59</v>
      </c>
      <c s="31" t="s">
        <v>521</v>
      </c>
      <c s="31" t="s">
        <v>104</v>
      </c>
      <c s="26" t="s">
        <v>62</v>
      </c>
      <c s="32" t="s">
        <v>105</v>
      </c>
      <c s="33" t="s">
        <v>106</v>
      </c>
      <c s="34">
        <v>6</v>
      </c>
      <c s="35">
        <v>0</v>
      </c>
      <c s="35">
        <f>ROUND(ROUND(H96,2)*ROUND(G96,3),2)</f>
      </c>
      <c r="O96">
        <f>(I96*21)/100</f>
      </c>
      <c t="s">
        <v>33</v>
      </c>
    </row>
    <row r="97" spans="1:5" ht="12.75">
      <c r="A97" s="36" t="s">
        <v>65</v>
      </c>
      <c r="E97" s="37" t="s">
        <v>105</v>
      </c>
    </row>
    <row r="98" spans="1:5" ht="12.75">
      <c r="A98" s="38" t="s">
        <v>66</v>
      </c>
      <c r="E98" s="39" t="s">
        <v>62</v>
      </c>
    </row>
    <row r="99" spans="1:5" ht="12.75">
      <c r="A99" t="s">
        <v>67</v>
      </c>
      <c r="E99" s="37" t="s">
        <v>62</v>
      </c>
    </row>
    <row r="100" spans="1:16" ht="12.75">
      <c r="A100" s="26" t="s">
        <v>59</v>
      </c>
      <c s="31" t="s">
        <v>522</v>
      </c>
      <c s="31" t="s">
        <v>108</v>
      </c>
      <c s="26" t="s">
        <v>62</v>
      </c>
      <c s="32" t="s">
        <v>109</v>
      </c>
      <c s="33" t="s">
        <v>71</v>
      </c>
      <c s="34">
        <v>430</v>
      </c>
      <c s="35">
        <v>0</v>
      </c>
      <c s="35">
        <f>ROUND(ROUND(H100,2)*ROUND(G100,3),2)</f>
      </c>
      <c r="O100">
        <f>(I100*21)/100</f>
      </c>
      <c t="s">
        <v>33</v>
      </c>
    </row>
    <row r="101" spans="1:5" ht="12.75">
      <c r="A101" s="36" t="s">
        <v>65</v>
      </c>
      <c r="E101" s="37" t="s">
        <v>109</v>
      </c>
    </row>
    <row r="102" spans="1:5" ht="12.75">
      <c r="A102" s="38" t="s">
        <v>66</v>
      </c>
      <c r="E102" s="39" t="s">
        <v>62</v>
      </c>
    </row>
    <row r="103" spans="1:5" ht="12.75">
      <c r="A103" t="s">
        <v>67</v>
      </c>
      <c r="E103" s="37" t="s">
        <v>62</v>
      </c>
    </row>
    <row r="104" spans="1:16" ht="12.75">
      <c r="A104" s="26" t="s">
        <v>59</v>
      </c>
      <c s="31" t="s">
        <v>523</v>
      </c>
      <c s="31" t="s">
        <v>524</v>
      </c>
      <c s="26" t="s">
        <v>62</v>
      </c>
      <c s="32" t="s">
        <v>525</v>
      </c>
      <c s="33" t="s">
        <v>81</v>
      </c>
      <c s="34">
        <v>10</v>
      </c>
      <c s="35">
        <v>0</v>
      </c>
      <c s="35">
        <f>ROUND(ROUND(H104,2)*ROUND(G104,3),2)</f>
      </c>
      <c r="O104">
        <f>(I104*21)/100</f>
      </c>
      <c t="s">
        <v>33</v>
      </c>
    </row>
    <row r="105" spans="1:5" ht="12.75">
      <c r="A105" s="36" t="s">
        <v>65</v>
      </c>
      <c r="E105" s="37" t="s">
        <v>525</v>
      </c>
    </row>
    <row r="106" spans="1:5" ht="12.75">
      <c r="A106" s="38" t="s">
        <v>66</v>
      </c>
      <c r="E106" s="39" t="s">
        <v>62</v>
      </c>
    </row>
    <row r="107" spans="1:5" ht="12.75">
      <c r="A107" t="s">
        <v>67</v>
      </c>
      <c r="E107" s="37" t="s">
        <v>62</v>
      </c>
    </row>
    <row r="108" spans="1:16" ht="12.75">
      <c r="A108" s="26" t="s">
        <v>59</v>
      </c>
      <c s="31" t="s">
        <v>526</v>
      </c>
      <c s="31" t="s">
        <v>527</v>
      </c>
      <c s="26" t="s">
        <v>62</v>
      </c>
      <c s="32" t="s">
        <v>528</v>
      </c>
      <c s="33" t="s">
        <v>81</v>
      </c>
      <c s="34">
        <v>10</v>
      </c>
      <c s="35">
        <v>0</v>
      </c>
      <c s="35">
        <f>ROUND(ROUND(H108,2)*ROUND(G108,3),2)</f>
      </c>
      <c r="O108">
        <f>(I108*21)/100</f>
      </c>
      <c t="s">
        <v>33</v>
      </c>
    </row>
    <row r="109" spans="1:5" ht="12.75">
      <c r="A109" s="36" t="s">
        <v>65</v>
      </c>
      <c r="E109" s="37" t="s">
        <v>528</v>
      </c>
    </row>
    <row r="110" spans="1:5" ht="12.75">
      <c r="A110" s="38" t="s">
        <v>66</v>
      </c>
      <c r="E110" s="39" t="s">
        <v>62</v>
      </c>
    </row>
    <row r="111" spans="1:5" ht="12.75">
      <c r="A111" t="s">
        <v>67</v>
      </c>
      <c r="E111" s="37" t="s">
        <v>62</v>
      </c>
    </row>
    <row r="112" spans="1:16" ht="12.75">
      <c r="A112" s="26" t="s">
        <v>59</v>
      </c>
      <c s="31" t="s">
        <v>167</v>
      </c>
      <c s="31" t="s">
        <v>150</v>
      </c>
      <c s="26" t="s">
        <v>62</v>
      </c>
      <c s="32" t="s">
        <v>151</v>
      </c>
      <c s="33" t="s">
        <v>81</v>
      </c>
      <c s="34">
        <v>1</v>
      </c>
      <c s="35">
        <v>0</v>
      </c>
      <c s="35">
        <f>ROUND(ROUND(H112,2)*ROUND(G112,3),2)</f>
      </c>
      <c r="O112">
        <f>(I112*21)/100</f>
      </c>
      <c t="s">
        <v>33</v>
      </c>
    </row>
    <row r="113" spans="1:5" ht="12.75">
      <c r="A113" s="36" t="s">
        <v>65</v>
      </c>
      <c r="E113" s="37" t="s">
        <v>151</v>
      </c>
    </row>
    <row r="114" spans="1:5" ht="12.75">
      <c r="A114" s="38" t="s">
        <v>66</v>
      </c>
      <c r="E114" s="39" t="s">
        <v>62</v>
      </c>
    </row>
    <row r="115" spans="1:5" ht="12.75">
      <c r="A115" t="s">
        <v>67</v>
      </c>
      <c r="E115" s="37" t="s">
        <v>62</v>
      </c>
    </row>
    <row r="116" spans="1:16" ht="12.75">
      <c r="A116" s="26" t="s">
        <v>59</v>
      </c>
      <c s="31" t="s">
        <v>205</v>
      </c>
      <c s="31" t="s">
        <v>529</v>
      </c>
      <c s="26" t="s">
        <v>62</v>
      </c>
      <c s="32" t="s">
        <v>530</v>
      </c>
      <c s="33" t="s">
        <v>81</v>
      </c>
      <c s="34">
        <v>1</v>
      </c>
      <c s="35">
        <v>0</v>
      </c>
      <c s="35">
        <f>ROUND(ROUND(H116,2)*ROUND(G116,3),2)</f>
      </c>
      <c r="O116">
        <f>(I116*21)/100</f>
      </c>
      <c t="s">
        <v>33</v>
      </c>
    </row>
    <row r="117" spans="1:5" ht="12.75">
      <c r="A117" s="36" t="s">
        <v>65</v>
      </c>
      <c r="E117" s="37" t="s">
        <v>530</v>
      </c>
    </row>
    <row r="118" spans="1:5" ht="12.75">
      <c r="A118" s="38" t="s">
        <v>66</v>
      </c>
      <c r="E118" s="39" t="s">
        <v>62</v>
      </c>
    </row>
    <row r="119" spans="1:5" ht="12.75">
      <c r="A119" t="s">
        <v>67</v>
      </c>
      <c r="E119" s="37" t="s">
        <v>62</v>
      </c>
    </row>
    <row r="120" spans="1:16" ht="12.75">
      <c r="A120" s="26" t="s">
        <v>59</v>
      </c>
      <c s="31" t="s">
        <v>171</v>
      </c>
      <c s="31" t="s">
        <v>153</v>
      </c>
      <c s="26" t="s">
        <v>62</v>
      </c>
      <c s="32" t="s">
        <v>154</v>
      </c>
      <c s="33" t="s">
        <v>81</v>
      </c>
      <c s="34">
        <v>2</v>
      </c>
      <c s="35">
        <v>0</v>
      </c>
      <c s="35">
        <f>ROUND(ROUND(H120,2)*ROUND(G120,3),2)</f>
      </c>
      <c r="O120">
        <f>(I120*21)/100</f>
      </c>
      <c t="s">
        <v>33</v>
      </c>
    </row>
    <row r="121" spans="1:5" ht="12.75">
      <c r="A121" s="36" t="s">
        <v>65</v>
      </c>
      <c r="E121" s="37" t="s">
        <v>154</v>
      </c>
    </row>
    <row r="122" spans="1:5" ht="12.75">
      <c r="A122" s="38" t="s">
        <v>66</v>
      </c>
      <c r="E122" s="39" t="s">
        <v>62</v>
      </c>
    </row>
    <row r="123" spans="1:5" ht="12.75">
      <c r="A123" t="s">
        <v>67</v>
      </c>
      <c r="E123" s="37" t="s">
        <v>62</v>
      </c>
    </row>
    <row r="124" spans="1:16" ht="12.75">
      <c r="A124" s="26" t="s">
        <v>59</v>
      </c>
      <c s="31" t="s">
        <v>174</v>
      </c>
      <c s="31" t="s">
        <v>267</v>
      </c>
      <c s="26" t="s">
        <v>62</v>
      </c>
      <c s="32" t="s">
        <v>268</v>
      </c>
      <c s="33" t="s">
        <v>81</v>
      </c>
      <c s="34">
        <v>4</v>
      </c>
      <c s="35">
        <v>0</v>
      </c>
      <c s="35">
        <f>ROUND(ROUND(H124,2)*ROUND(G124,3),2)</f>
      </c>
      <c r="O124">
        <f>(I124*21)/100</f>
      </c>
      <c t="s">
        <v>33</v>
      </c>
    </row>
    <row r="125" spans="1:5" ht="12.75">
      <c r="A125" s="36" t="s">
        <v>65</v>
      </c>
      <c r="E125" s="37" t="s">
        <v>268</v>
      </c>
    </row>
    <row r="126" spans="1:5" ht="12.75">
      <c r="A126" s="38" t="s">
        <v>66</v>
      </c>
      <c r="E126" s="39" t="s">
        <v>62</v>
      </c>
    </row>
    <row r="127" spans="1:5" ht="12.75">
      <c r="A127" t="s">
        <v>67</v>
      </c>
      <c r="E127" s="37" t="s">
        <v>62</v>
      </c>
    </row>
    <row r="128" spans="1:16" ht="12.75">
      <c r="A128" s="26" t="s">
        <v>59</v>
      </c>
      <c s="31" t="s">
        <v>177</v>
      </c>
      <c s="31" t="s">
        <v>269</v>
      </c>
      <c s="26" t="s">
        <v>62</v>
      </c>
      <c s="32" t="s">
        <v>270</v>
      </c>
      <c s="33" t="s">
        <v>81</v>
      </c>
      <c s="34">
        <v>4</v>
      </c>
      <c s="35">
        <v>0</v>
      </c>
      <c s="35">
        <f>ROUND(ROUND(H128,2)*ROUND(G128,3),2)</f>
      </c>
      <c r="O128">
        <f>(I128*21)/100</f>
      </c>
      <c t="s">
        <v>33</v>
      </c>
    </row>
    <row r="129" spans="1:5" ht="12.75">
      <c r="A129" s="36" t="s">
        <v>65</v>
      </c>
      <c r="E129" s="37" t="s">
        <v>270</v>
      </c>
    </row>
    <row r="130" spans="1:5" ht="12.75">
      <c r="A130" s="38" t="s">
        <v>66</v>
      </c>
      <c r="E130" s="39" t="s">
        <v>62</v>
      </c>
    </row>
    <row r="131" spans="1:5" ht="12.75">
      <c r="A131" t="s">
        <v>67</v>
      </c>
      <c r="E131" s="37" t="s">
        <v>62</v>
      </c>
    </row>
    <row r="132" spans="1:16" ht="12.75">
      <c r="A132" s="26" t="s">
        <v>59</v>
      </c>
      <c s="31" t="s">
        <v>531</v>
      </c>
      <c s="31" t="s">
        <v>532</v>
      </c>
      <c s="26" t="s">
        <v>62</v>
      </c>
      <c s="32" t="s">
        <v>533</v>
      </c>
      <c s="33" t="s">
        <v>71</v>
      </c>
      <c s="34">
        <v>200</v>
      </c>
      <c s="35">
        <v>0</v>
      </c>
      <c s="35">
        <f>ROUND(ROUND(H132,2)*ROUND(G132,3),2)</f>
      </c>
      <c r="O132">
        <f>(I132*21)/100</f>
      </c>
      <c t="s">
        <v>33</v>
      </c>
    </row>
    <row r="133" spans="1:5" ht="12.75">
      <c r="A133" s="36" t="s">
        <v>65</v>
      </c>
      <c r="E133" s="37" t="s">
        <v>533</v>
      </c>
    </row>
    <row r="134" spans="1:5" ht="12.75">
      <c r="A134" s="38" t="s">
        <v>66</v>
      </c>
      <c r="E134" s="39" t="s">
        <v>62</v>
      </c>
    </row>
    <row r="135" spans="1:5" ht="12.75">
      <c r="A135" t="s">
        <v>67</v>
      </c>
      <c r="E135" s="37" t="s">
        <v>62</v>
      </c>
    </row>
    <row r="136" spans="1:16" ht="12.75">
      <c r="A136" s="26" t="s">
        <v>59</v>
      </c>
      <c s="31" t="s">
        <v>534</v>
      </c>
      <c s="31" t="s">
        <v>535</v>
      </c>
      <c s="26" t="s">
        <v>62</v>
      </c>
      <c s="32" t="s">
        <v>536</v>
      </c>
      <c s="33" t="s">
        <v>71</v>
      </c>
      <c s="34">
        <v>200</v>
      </c>
      <c s="35">
        <v>0</v>
      </c>
      <c s="35">
        <f>ROUND(ROUND(H136,2)*ROUND(G136,3),2)</f>
      </c>
      <c r="O136">
        <f>(I136*21)/100</f>
      </c>
      <c t="s">
        <v>33</v>
      </c>
    </row>
    <row r="137" spans="1:5" ht="12.75">
      <c r="A137" s="36" t="s">
        <v>65</v>
      </c>
      <c r="E137" s="37" t="s">
        <v>536</v>
      </c>
    </row>
    <row r="138" spans="1:5" ht="12.75">
      <c r="A138" s="38" t="s">
        <v>66</v>
      </c>
      <c r="E138" s="39" t="s">
        <v>62</v>
      </c>
    </row>
    <row r="139" spans="1:5" ht="12.75">
      <c r="A139" t="s">
        <v>67</v>
      </c>
      <c r="E139" s="37" t="s">
        <v>62</v>
      </c>
    </row>
    <row r="140" spans="1:16" ht="12.75">
      <c r="A140" s="26" t="s">
        <v>59</v>
      </c>
      <c s="31" t="s">
        <v>180</v>
      </c>
      <c s="31" t="s">
        <v>162</v>
      </c>
      <c s="26" t="s">
        <v>62</v>
      </c>
      <c s="32" t="s">
        <v>163</v>
      </c>
      <c s="33" t="s">
        <v>81</v>
      </c>
      <c s="34">
        <v>10</v>
      </c>
      <c s="35">
        <v>0</v>
      </c>
      <c s="35">
        <f>ROUND(ROUND(H140,2)*ROUND(G140,3),2)</f>
      </c>
      <c r="O140">
        <f>(I140*21)/100</f>
      </c>
      <c t="s">
        <v>33</v>
      </c>
    </row>
    <row r="141" spans="1:5" ht="12.75">
      <c r="A141" s="36" t="s">
        <v>65</v>
      </c>
      <c r="E141" s="37" t="s">
        <v>163</v>
      </c>
    </row>
    <row r="142" spans="1:5" ht="12.75">
      <c r="A142" s="38" t="s">
        <v>66</v>
      </c>
      <c r="E142" s="39" t="s">
        <v>62</v>
      </c>
    </row>
    <row r="143" spans="1:5" ht="12.75">
      <c r="A143" t="s">
        <v>67</v>
      </c>
      <c r="E143" s="37" t="s">
        <v>62</v>
      </c>
    </row>
    <row r="144" spans="1:16" ht="12.75">
      <c r="A144" s="26" t="s">
        <v>59</v>
      </c>
      <c s="31" t="s">
        <v>183</v>
      </c>
      <c s="31" t="s">
        <v>168</v>
      </c>
      <c s="26" t="s">
        <v>62</v>
      </c>
      <c s="32" t="s">
        <v>169</v>
      </c>
      <c s="33" t="s">
        <v>170</v>
      </c>
      <c s="34">
        <v>20</v>
      </c>
      <c s="35">
        <v>0</v>
      </c>
      <c s="35">
        <f>ROUND(ROUND(H144,2)*ROUND(G144,3),2)</f>
      </c>
      <c r="O144">
        <f>(I144*21)/100</f>
      </c>
      <c t="s">
        <v>33</v>
      </c>
    </row>
    <row r="145" spans="1:5" ht="12.75">
      <c r="A145" s="36" t="s">
        <v>65</v>
      </c>
      <c r="E145" s="37" t="s">
        <v>169</v>
      </c>
    </row>
    <row r="146" spans="1:5" ht="12.75">
      <c r="A146" s="38" t="s">
        <v>66</v>
      </c>
      <c r="E146" s="39" t="s">
        <v>62</v>
      </c>
    </row>
    <row r="147" spans="1:5" ht="12.75">
      <c r="A147" t="s">
        <v>67</v>
      </c>
      <c r="E147" s="37" t="s">
        <v>62</v>
      </c>
    </row>
    <row r="148" spans="1:16" ht="12.75">
      <c r="A148" s="26" t="s">
        <v>59</v>
      </c>
      <c s="31" t="s">
        <v>72</v>
      </c>
      <c s="31" t="s">
        <v>537</v>
      </c>
      <c s="26" t="s">
        <v>62</v>
      </c>
      <c s="32" t="s">
        <v>538</v>
      </c>
      <c s="33" t="s">
        <v>81</v>
      </c>
      <c s="34">
        <v>4</v>
      </c>
      <c s="35">
        <v>0</v>
      </c>
      <c s="35">
        <f>ROUND(ROUND(H148,2)*ROUND(G148,3),2)</f>
      </c>
      <c r="O148">
        <f>(I148*21)/100</f>
      </c>
      <c t="s">
        <v>33</v>
      </c>
    </row>
    <row r="149" spans="1:5" ht="12.75">
      <c r="A149" s="36" t="s">
        <v>65</v>
      </c>
      <c r="E149" s="37" t="s">
        <v>538</v>
      </c>
    </row>
    <row r="150" spans="1:5" ht="12.75">
      <c r="A150" s="38" t="s">
        <v>66</v>
      </c>
      <c r="E150" s="39" t="s">
        <v>62</v>
      </c>
    </row>
    <row r="151" spans="1:5" ht="12.75">
      <c r="A151" t="s">
        <v>67</v>
      </c>
      <c r="E151" s="37" t="s">
        <v>62</v>
      </c>
    </row>
    <row r="152" spans="1:16" ht="12.75">
      <c r="A152" s="26" t="s">
        <v>59</v>
      </c>
      <c s="31" t="s">
        <v>75</v>
      </c>
      <c s="31" t="s">
        <v>350</v>
      </c>
      <c s="26" t="s">
        <v>62</v>
      </c>
      <c s="32" t="s">
        <v>351</v>
      </c>
      <c s="33" t="s">
        <v>81</v>
      </c>
      <c s="34">
        <v>4</v>
      </c>
      <c s="35">
        <v>0</v>
      </c>
      <c s="35">
        <f>ROUND(ROUND(H152,2)*ROUND(G152,3),2)</f>
      </c>
      <c r="O152">
        <f>(I152*21)/100</f>
      </c>
      <c t="s">
        <v>33</v>
      </c>
    </row>
    <row r="153" spans="1:5" ht="12.75">
      <c r="A153" s="36" t="s">
        <v>65</v>
      </c>
      <c r="E153" s="37" t="s">
        <v>351</v>
      </c>
    </row>
    <row r="154" spans="1:5" ht="12.75">
      <c r="A154" s="38" t="s">
        <v>66</v>
      </c>
      <c r="E154" s="39" t="s">
        <v>62</v>
      </c>
    </row>
    <row r="155" spans="1:5" ht="12.75">
      <c r="A155" t="s">
        <v>67</v>
      </c>
      <c r="E155" s="37" t="s">
        <v>62</v>
      </c>
    </row>
    <row r="156" spans="1:16" ht="12.75">
      <c r="A156" s="26" t="s">
        <v>59</v>
      </c>
      <c s="31" t="s">
        <v>91</v>
      </c>
      <c s="31" t="s">
        <v>539</v>
      </c>
      <c s="26" t="s">
        <v>62</v>
      </c>
      <c s="32" t="s">
        <v>540</v>
      </c>
      <c s="33" t="s">
        <v>81</v>
      </c>
      <c s="34">
        <v>1</v>
      </c>
      <c s="35">
        <v>0</v>
      </c>
      <c s="35">
        <f>ROUND(ROUND(H156,2)*ROUND(G156,3),2)</f>
      </c>
      <c r="O156">
        <f>(I156*21)/100</f>
      </c>
      <c t="s">
        <v>33</v>
      </c>
    </row>
    <row r="157" spans="1:5" ht="12.75">
      <c r="A157" s="36" t="s">
        <v>65</v>
      </c>
      <c r="E157" s="37" t="s">
        <v>540</v>
      </c>
    </row>
    <row r="158" spans="1:5" ht="12.75">
      <c r="A158" s="38" t="s">
        <v>66</v>
      </c>
      <c r="E158" s="39" t="s">
        <v>62</v>
      </c>
    </row>
    <row r="159" spans="1:5" ht="12.75">
      <c r="A159" t="s">
        <v>67</v>
      </c>
      <c r="E159" s="37" t="s">
        <v>62</v>
      </c>
    </row>
    <row r="160" spans="1:16" ht="12.75">
      <c r="A160" s="26" t="s">
        <v>59</v>
      </c>
      <c s="31" t="s">
        <v>94</v>
      </c>
      <c s="31" t="s">
        <v>541</v>
      </c>
      <c s="26" t="s">
        <v>62</v>
      </c>
      <c s="32" t="s">
        <v>542</v>
      </c>
      <c s="33" t="s">
        <v>81</v>
      </c>
      <c s="34">
        <v>1</v>
      </c>
      <c s="35">
        <v>0</v>
      </c>
      <c s="35">
        <f>ROUND(ROUND(H160,2)*ROUND(G160,3),2)</f>
      </c>
      <c r="O160">
        <f>(I160*21)/100</f>
      </c>
      <c t="s">
        <v>33</v>
      </c>
    </row>
    <row r="161" spans="1:5" ht="12.75">
      <c r="A161" s="36" t="s">
        <v>65</v>
      </c>
      <c r="E161" s="37" t="s">
        <v>542</v>
      </c>
    </row>
    <row r="162" spans="1:5" ht="12.75">
      <c r="A162" s="38" t="s">
        <v>66</v>
      </c>
      <c r="E162" s="39" t="s">
        <v>62</v>
      </c>
    </row>
    <row r="163" spans="1:5" ht="12.75">
      <c r="A163" t="s">
        <v>67</v>
      </c>
      <c r="E163" s="37" t="s">
        <v>62</v>
      </c>
    </row>
    <row r="164" spans="1:16" ht="12.75">
      <c r="A164" s="26" t="s">
        <v>59</v>
      </c>
      <c s="31" t="s">
        <v>543</v>
      </c>
      <c s="31" t="s">
        <v>544</v>
      </c>
      <c s="26" t="s">
        <v>62</v>
      </c>
      <c s="32" t="s">
        <v>545</v>
      </c>
      <c s="33" t="s">
        <v>81</v>
      </c>
      <c s="34">
        <v>1</v>
      </c>
      <c s="35">
        <v>0</v>
      </c>
      <c s="35">
        <f>ROUND(ROUND(H164,2)*ROUND(G164,3),2)</f>
      </c>
      <c r="O164">
        <f>(I164*21)/100</f>
      </c>
      <c t="s">
        <v>33</v>
      </c>
    </row>
    <row r="165" spans="1:5" ht="12.75">
      <c r="A165" s="36" t="s">
        <v>65</v>
      </c>
      <c r="E165" s="37" t="s">
        <v>545</v>
      </c>
    </row>
    <row r="166" spans="1:5" ht="12.75">
      <c r="A166" s="38" t="s">
        <v>66</v>
      </c>
      <c r="E166" s="39" t="s">
        <v>62</v>
      </c>
    </row>
    <row r="167" spans="1:5" ht="12.75">
      <c r="A167" t="s">
        <v>67</v>
      </c>
      <c r="E167" s="37" t="s">
        <v>62</v>
      </c>
    </row>
    <row r="168" spans="1:16" ht="12.75">
      <c r="A168" s="26" t="s">
        <v>59</v>
      </c>
      <c s="31" t="s">
        <v>39</v>
      </c>
      <c s="31" t="s">
        <v>546</v>
      </c>
      <c s="26" t="s">
        <v>62</v>
      </c>
      <c s="32" t="s">
        <v>547</v>
      </c>
      <c s="33" t="s">
        <v>81</v>
      </c>
      <c s="34">
        <v>9</v>
      </c>
      <c s="35">
        <v>0</v>
      </c>
      <c s="35">
        <f>ROUND(ROUND(H168,2)*ROUND(G168,3),2)</f>
      </c>
      <c r="O168">
        <f>(I168*21)/100</f>
      </c>
      <c t="s">
        <v>33</v>
      </c>
    </row>
    <row r="169" spans="1:5" ht="12.75">
      <c r="A169" s="36" t="s">
        <v>65</v>
      </c>
      <c r="E169" s="37" t="s">
        <v>547</v>
      </c>
    </row>
    <row r="170" spans="1:5" ht="12.75">
      <c r="A170" s="38" t="s">
        <v>66</v>
      </c>
      <c r="E170" s="39" t="s">
        <v>62</v>
      </c>
    </row>
    <row r="171" spans="1:5" ht="12.75">
      <c r="A171" t="s">
        <v>67</v>
      </c>
      <c r="E171" s="37" t="s">
        <v>62</v>
      </c>
    </row>
    <row r="172" spans="1:16" ht="12.75">
      <c r="A172" s="26" t="s">
        <v>59</v>
      </c>
      <c s="31" t="s">
        <v>32</v>
      </c>
      <c s="31" t="s">
        <v>548</v>
      </c>
      <c s="26" t="s">
        <v>62</v>
      </c>
      <c s="32" t="s">
        <v>549</v>
      </c>
      <c s="33" t="s">
        <v>81</v>
      </c>
      <c s="34">
        <v>9</v>
      </c>
      <c s="35">
        <v>0</v>
      </c>
      <c s="35">
        <f>ROUND(ROUND(H172,2)*ROUND(G172,3),2)</f>
      </c>
      <c r="O172">
        <f>(I172*21)/100</f>
      </c>
      <c t="s">
        <v>33</v>
      </c>
    </row>
    <row r="173" spans="1:5" ht="12.75">
      <c r="A173" s="36" t="s">
        <v>65</v>
      </c>
      <c r="E173" s="37" t="s">
        <v>549</v>
      </c>
    </row>
    <row r="174" spans="1:5" ht="12.75">
      <c r="A174" s="38" t="s">
        <v>66</v>
      </c>
      <c r="E174" s="39" t="s">
        <v>62</v>
      </c>
    </row>
    <row r="175" spans="1:5" ht="12.75">
      <c r="A175" t="s">
        <v>67</v>
      </c>
      <c r="E175" s="37" t="s">
        <v>62</v>
      </c>
    </row>
    <row r="176" spans="1:16" ht="12.75">
      <c r="A176" s="26" t="s">
        <v>59</v>
      </c>
      <c s="31" t="s">
        <v>43</v>
      </c>
      <c s="31" t="s">
        <v>550</v>
      </c>
      <c s="26" t="s">
        <v>62</v>
      </c>
      <c s="32" t="s">
        <v>551</v>
      </c>
      <c s="33" t="s">
        <v>81</v>
      </c>
      <c s="34">
        <v>5</v>
      </c>
      <c s="35">
        <v>0</v>
      </c>
      <c s="35">
        <f>ROUND(ROUND(H176,2)*ROUND(G176,3),2)</f>
      </c>
      <c r="O176">
        <f>(I176*21)/100</f>
      </c>
      <c t="s">
        <v>33</v>
      </c>
    </row>
    <row r="177" spans="1:5" ht="12.75">
      <c r="A177" s="36" t="s">
        <v>65</v>
      </c>
      <c r="E177" s="37" t="s">
        <v>551</v>
      </c>
    </row>
    <row r="178" spans="1:5" ht="12.75">
      <c r="A178" s="38" t="s">
        <v>66</v>
      </c>
      <c r="E178" s="39" t="s">
        <v>62</v>
      </c>
    </row>
    <row r="179" spans="1:5" ht="12.75">
      <c r="A179" t="s">
        <v>67</v>
      </c>
      <c r="E179" s="37" t="s">
        <v>62</v>
      </c>
    </row>
    <row r="180" spans="1:16" ht="12.75">
      <c r="A180" s="26" t="s">
        <v>59</v>
      </c>
      <c s="31" t="s">
        <v>33</v>
      </c>
      <c s="31" t="s">
        <v>552</v>
      </c>
      <c s="26" t="s">
        <v>62</v>
      </c>
      <c s="32" t="s">
        <v>553</v>
      </c>
      <c s="33" t="s">
        <v>81</v>
      </c>
      <c s="34">
        <v>1</v>
      </c>
      <c s="35">
        <v>0</v>
      </c>
      <c s="35">
        <f>ROUND(ROUND(H180,2)*ROUND(G180,3),2)</f>
      </c>
      <c r="O180">
        <f>(I180*21)/100</f>
      </c>
      <c t="s">
        <v>33</v>
      </c>
    </row>
    <row r="181" spans="1:5" ht="12.75">
      <c r="A181" s="36" t="s">
        <v>65</v>
      </c>
      <c r="E181" s="37" t="s">
        <v>553</v>
      </c>
    </row>
    <row r="182" spans="1:5" ht="12.75">
      <c r="A182" s="38" t="s">
        <v>66</v>
      </c>
      <c r="E182" s="39" t="s">
        <v>62</v>
      </c>
    </row>
    <row r="183" spans="1:5" ht="12.75">
      <c r="A183" t="s">
        <v>67</v>
      </c>
      <c r="E183" s="37" t="s">
        <v>62</v>
      </c>
    </row>
    <row r="184" spans="1:16" ht="12.75">
      <c r="A184" s="26" t="s">
        <v>59</v>
      </c>
      <c s="31" t="s">
        <v>47</v>
      </c>
      <c s="31" t="s">
        <v>554</v>
      </c>
      <c s="26" t="s">
        <v>62</v>
      </c>
      <c s="32" t="s">
        <v>555</v>
      </c>
      <c s="33" t="s">
        <v>81</v>
      </c>
      <c s="34">
        <v>1</v>
      </c>
      <c s="35">
        <v>0</v>
      </c>
      <c s="35">
        <f>ROUND(ROUND(H184,2)*ROUND(G184,3),2)</f>
      </c>
      <c r="O184">
        <f>(I184*21)/100</f>
      </c>
      <c t="s">
        <v>33</v>
      </c>
    </row>
    <row r="185" spans="1:5" ht="12.75">
      <c r="A185" s="36" t="s">
        <v>65</v>
      </c>
      <c r="E185" s="37" t="s">
        <v>555</v>
      </c>
    </row>
    <row r="186" spans="1:5" ht="12.75">
      <c r="A186" s="38" t="s">
        <v>66</v>
      </c>
      <c r="E186" s="39" t="s">
        <v>62</v>
      </c>
    </row>
    <row r="187" spans="1:5" ht="12.75">
      <c r="A187" t="s">
        <v>67</v>
      </c>
      <c r="E187" s="37" t="s">
        <v>62</v>
      </c>
    </row>
    <row r="188" spans="1:16" ht="12.75">
      <c r="A188" s="26" t="s">
        <v>59</v>
      </c>
      <c s="31" t="s">
        <v>45</v>
      </c>
      <c s="31" t="s">
        <v>556</v>
      </c>
      <c s="26" t="s">
        <v>62</v>
      </c>
      <c s="32" t="s">
        <v>557</v>
      </c>
      <c s="33" t="s">
        <v>81</v>
      </c>
      <c s="34">
        <v>1</v>
      </c>
      <c s="35">
        <v>0</v>
      </c>
      <c s="35">
        <f>ROUND(ROUND(H188,2)*ROUND(G188,3),2)</f>
      </c>
      <c r="O188">
        <f>(I188*21)/100</f>
      </c>
      <c t="s">
        <v>33</v>
      </c>
    </row>
    <row r="189" spans="1:5" ht="12.75">
      <c r="A189" s="36" t="s">
        <v>65</v>
      </c>
      <c r="E189" s="37" t="s">
        <v>557</v>
      </c>
    </row>
    <row r="190" spans="1:5" ht="12.75">
      <c r="A190" s="38" t="s">
        <v>66</v>
      </c>
      <c r="E190" s="39" t="s">
        <v>62</v>
      </c>
    </row>
    <row r="191" spans="1:5" ht="12.75">
      <c r="A191" t="s">
        <v>67</v>
      </c>
      <c r="E191" s="37" t="s">
        <v>62</v>
      </c>
    </row>
    <row r="192" spans="1:16" ht="25.5">
      <c r="A192" s="26" t="s">
        <v>59</v>
      </c>
      <c s="31" t="s">
        <v>201</v>
      </c>
      <c s="31" t="s">
        <v>558</v>
      </c>
      <c s="26" t="s">
        <v>62</v>
      </c>
      <c s="32" t="s">
        <v>559</v>
      </c>
      <c s="33" t="s">
        <v>81</v>
      </c>
      <c s="34">
        <v>1</v>
      </c>
      <c s="35">
        <v>0</v>
      </c>
      <c s="35">
        <f>ROUND(ROUND(H192,2)*ROUND(G192,3),2)</f>
      </c>
      <c r="O192">
        <f>(I192*21)/100</f>
      </c>
      <c t="s">
        <v>33</v>
      </c>
    </row>
    <row r="193" spans="1:5" ht="25.5">
      <c r="A193" s="36" t="s">
        <v>65</v>
      </c>
      <c r="E193" s="37" t="s">
        <v>559</v>
      </c>
    </row>
    <row r="194" spans="1:5" ht="12.75">
      <c r="A194" s="38" t="s">
        <v>66</v>
      </c>
      <c r="E194" s="39" t="s">
        <v>62</v>
      </c>
    </row>
    <row r="195" spans="1:5" ht="12.75">
      <c r="A195" t="s">
        <v>67</v>
      </c>
      <c r="E195" s="37" t="s">
        <v>62</v>
      </c>
    </row>
    <row r="196" spans="1:16" ht="12.75">
      <c r="A196" s="26" t="s">
        <v>59</v>
      </c>
      <c s="31" t="s">
        <v>234</v>
      </c>
      <c s="31" t="s">
        <v>560</v>
      </c>
      <c s="26" t="s">
        <v>62</v>
      </c>
      <c s="32" t="s">
        <v>561</v>
      </c>
      <c s="33" t="s">
        <v>81</v>
      </c>
      <c s="34">
        <v>2</v>
      </c>
      <c s="35">
        <v>0</v>
      </c>
      <c s="35">
        <f>ROUND(ROUND(H196,2)*ROUND(G196,3),2)</f>
      </c>
      <c r="O196">
        <f>(I196*21)/100</f>
      </c>
      <c t="s">
        <v>33</v>
      </c>
    </row>
    <row r="197" spans="1:5" ht="12.75">
      <c r="A197" s="36" t="s">
        <v>65</v>
      </c>
      <c r="E197" s="37" t="s">
        <v>561</v>
      </c>
    </row>
    <row r="198" spans="1:5" ht="12.75">
      <c r="A198" s="38" t="s">
        <v>66</v>
      </c>
      <c r="E198" s="39" t="s">
        <v>62</v>
      </c>
    </row>
    <row r="199" spans="1:5" ht="12.75">
      <c r="A199" t="s">
        <v>67</v>
      </c>
      <c r="E199" s="37" t="s">
        <v>62</v>
      </c>
    </row>
    <row r="200" spans="1:16" ht="12.75">
      <c r="A200" s="26" t="s">
        <v>59</v>
      </c>
      <c s="31" t="s">
        <v>231</v>
      </c>
      <c s="31" t="s">
        <v>562</v>
      </c>
      <c s="26" t="s">
        <v>62</v>
      </c>
      <c s="32" t="s">
        <v>563</v>
      </c>
      <c s="33" t="s">
        <v>81</v>
      </c>
      <c s="34">
        <v>2</v>
      </c>
      <c s="35">
        <v>0</v>
      </c>
      <c s="35">
        <f>ROUND(ROUND(H200,2)*ROUND(G200,3),2)</f>
      </c>
      <c r="O200">
        <f>(I200*21)/100</f>
      </c>
      <c t="s">
        <v>33</v>
      </c>
    </row>
    <row r="201" spans="1:5" ht="12.75">
      <c r="A201" s="36" t="s">
        <v>65</v>
      </c>
      <c r="E201" s="37" t="s">
        <v>563</v>
      </c>
    </row>
    <row r="202" spans="1:5" ht="12.75">
      <c r="A202" s="38" t="s">
        <v>66</v>
      </c>
      <c r="E202" s="39" t="s">
        <v>62</v>
      </c>
    </row>
    <row r="203" spans="1:5" ht="12.75">
      <c r="A203" t="s">
        <v>67</v>
      </c>
      <c r="E203" s="37" t="s">
        <v>62</v>
      </c>
    </row>
    <row r="204" spans="1:16" ht="25.5">
      <c r="A204" s="26" t="s">
        <v>59</v>
      </c>
      <c s="31" t="s">
        <v>52</v>
      </c>
      <c s="31" t="s">
        <v>564</v>
      </c>
      <c s="26" t="s">
        <v>62</v>
      </c>
      <c s="32" t="s">
        <v>565</v>
      </c>
      <c s="33" t="s">
        <v>81</v>
      </c>
      <c s="34">
        <v>4</v>
      </c>
      <c s="35">
        <v>0</v>
      </c>
      <c s="35">
        <f>ROUND(ROUND(H204,2)*ROUND(G204,3),2)</f>
      </c>
      <c r="O204">
        <f>(I204*21)/100</f>
      </c>
      <c t="s">
        <v>33</v>
      </c>
    </row>
    <row r="205" spans="1:5" ht="25.5">
      <c r="A205" s="36" t="s">
        <v>65</v>
      </c>
      <c r="E205" s="37" t="s">
        <v>565</v>
      </c>
    </row>
    <row r="206" spans="1:5" ht="12.75">
      <c r="A206" s="38" t="s">
        <v>66</v>
      </c>
      <c r="E206" s="39" t="s">
        <v>62</v>
      </c>
    </row>
    <row r="207" spans="1:5" ht="12.75">
      <c r="A207" t="s">
        <v>67</v>
      </c>
      <c r="E207" s="37" t="s">
        <v>62</v>
      </c>
    </row>
    <row r="208" spans="1:16" ht="12.75">
      <c r="A208" s="26" t="s">
        <v>59</v>
      </c>
      <c s="31" t="s">
        <v>237</v>
      </c>
      <c s="31" t="s">
        <v>566</v>
      </c>
      <c s="26" t="s">
        <v>62</v>
      </c>
      <c s="32" t="s">
        <v>567</v>
      </c>
      <c s="33" t="s">
        <v>81</v>
      </c>
      <c s="34">
        <v>1</v>
      </c>
      <c s="35">
        <v>0</v>
      </c>
      <c s="35">
        <f>ROUND(ROUND(H208,2)*ROUND(G208,3),2)</f>
      </c>
      <c r="O208">
        <f>(I208*21)/100</f>
      </c>
      <c t="s">
        <v>33</v>
      </c>
    </row>
    <row r="209" spans="1:5" ht="12.75">
      <c r="A209" s="36" t="s">
        <v>65</v>
      </c>
      <c r="E209" s="37" t="s">
        <v>567</v>
      </c>
    </row>
    <row r="210" spans="1:5" ht="12.75">
      <c r="A210" s="38" t="s">
        <v>66</v>
      </c>
      <c r="E210" s="39" t="s">
        <v>62</v>
      </c>
    </row>
    <row r="211" spans="1:5" ht="12.75">
      <c r="A211" t="s">
        <v>67</v>
      </c>
      <c r="E211" s="37" t="s">
        <v>62</v>
      </c>
    </row>
    <row r="212" spans="1:16" ht="12.75">
      <c r="A212" s="26" t="s">
        <v>59</v>
      </c>
      <c s="31" t="s">
        <v>78</v>
      </c>
      <c s="31" t="s">
        <v>568</v>
      </c>
      <c s="26" t="s">
        <v>62</v>
      </c>
      <c s="32" t="s">
        <v>569</v>
      </c>
      <c s="33" t="s">
        <v>81</v>
      </c>
      <c s="34">
        <v>1</v>
      </c>
      <c s="35">
        <v>0</v>
      </c>
      <c s="35">
        <f>ROUND(ROUND(H212,2)*ROUND(G212,3),2)</f>
      </c>
      <c r="O212">
        <f>(I212*21)/100</f>
      </c>
      <c t="s">
        <v>33</v>
      </c>
    </row>
    <row r="213" spans="1:5" ht="12.75">
      <c r="A213" s="36" t="s">
        <v>65</v>
      </c>
      <c r="E213" s="37" t="s">
        <v>569</v>
      </c>
    </row>
    <row r="214" spans="1:5" ht="12.75">
      <c r="A214" s="38" t="s">
        <v>66</v>
      </c>
      <c r="E214" s="39" t="s">
        <v>62</v>
      </c>
    </row>
    <row r="215" spans="1:5" ht="12.75">
      <c r="A215" t="s">
        <v>67</v>
      </c>
      <c r="E215" s="37" t="s">
        <v>62</v>
      </c>
    </row>
    <row r="216" spans="1:16" ht="12.75">
      <c r="A216" s="26" t="s">
        <v>59</v>
      </c>
      <c s="31" t="s">
        <v>82</v>
      </c>
      <c s="31" t="s">
        <v>570</v>
      </c>
      <c s="26" t="s">
        <v>62</v>
      </c>
      <c s="32" t="s">
        <v>571</v>
      </c>
      <c s="33" t="s">
        <v>81</v>
      </c>
      <c s="34">
        <v>1</v>
      </c>
      <c s="35">
        <v>0</v>
      </c>
      <c s="35">
        <f>ROUND(ROUND(H216,2)*ROUND(G216,3),2)</f>
      </c>
      <c r="O216">
        <f>(I216*21)/100</f>
      </c>
      <c t="s">
        <v>33</v>
      </c>
    </row>
    <row r="217" spans="1:5" ht="12.75">
      <c r="A217" s="36" t="s">
        <v>65</v>
      </c>
      <c r="E217" s="37" t="s">
        <v>571</v>
      </c>
    </row>
    <row r="218" spans="1:5" ht="12.75">
      <c r="A218" s="38" t="s">
        <v>66</v>
      </c>
      <c r="E218" s="39" t="s">
        <v>62</v>
      </c>
    </row>
    <row r="219" spans="1:5" ht="12.75">
      <c r="A219" t="s">
        <v>67</v>
      </c>
      <c r="E219" s="37" t="s">
        <v>62</v>
      </c>
    </row>
    <row r="220" spans="1:16" ht="12.75">
      <c r="A220" s="26" t="s">
        <v>59</v>
      </c>
      <c s="31" t="s">
        <v>85</v>
      </c>
      <c s="31" t="s">
        <v>572</v>
      </c>
      <c s="26" t="s">
        <v>62</v>
      </c>
      <c s="32" t="s">
        <v>573</v>
      </c>
      <c s="33" t="s">
        <v>81</v>
      </c>
      <c s="34">
        <v>1</v>
      </c>
      <c s="35">
        <v>0</v>
      </c>
      <c s="35">
        <f>ROUND(ROUND(H220,2)*ROUND(G220,3),2)</f>
      </c>
      <c r="O220">
        <f>(I220*21)/100</f>
      </c>
      <c t="s">
        <v>33</v>
      </c>
    </row>
    <row r="221" spans="1:5" ht="12.75">
      <c r="A221" s="36" t="s">
        <v>65</v>
      </c>
      <c r="E221" s="37" t="s">
        <v>573</v>
      </c>
    </row>
    <row r="222" spans="1:5" ht="12.75">
      <c r="A222" s="38" t="s">
        <v>66</v>
      </c>
      <c r="E222" s="39" t="s">
        <v>62</v>
      </c>
    </row>
    <row r="223" spans="1:5" ht="12.75">
      <c r="A223" t="s">
        <v>67</v>
      </c>
      <c r="E223" s="37" t="s">
        <v>62</v>
      </c>
    </row>
    <row r="224" spans="1:16" ht="12.75">
      <c r="A224" s="26" t="s">
        <v>59</v>
      </c>
      <c s="31" t="s">
        <v>88</v>
      </c>
      <c s="31" t="s">
        <v>574</v>
      </c>
      <c s="26" t="s">
        <v>62</v>
      </c>
      <c s="32" t="s">
        <v>575</v>
      </c>
      <c s="33" t="s">
        <v>81</v>
      </c>
      <c s="34">
        <v>1</v>
      </c>
      <c s="35">
        <v>0</v>
      </c>
      <c s="35">
        <f>ROUND(ROUND(H224,2)*ROUND(G224,3),2)</f>
      </c>
      <c r="O224">
        <f>(I224*21)/100</f>
      </c>
      <c t="s">
        <v>33</v>
      </c>
    </row>
    <row r="225" spans="1:5" ht="12.75">
      <c r="A225" s="36" t="s">
        <v>65</v>
      </c>
      <c r="E225" s="37" t="s">
        <v>575</v>
      </c>
    </row>
    <row r="226" spans="1:5" ht="12.75">
      <c r="A226" s="38" t="s">
        <v>66</v>
      </c>
      <c r="E226" s="39" t="s">
        <v>62</v>
      </c>
    </row>
    <row r="227" spans="1:5" ht="12.75">
      <c r="A227" t="s">
        <v>67</v>
      </c>
      <c r="E227" s="37" t="s">
        <v>62</v>
      </c>
    </row>
    <row r="228" spans="1:16" ht="12.75">
      <c r="A228" s="26" t="s">
        <v>59</v>
      </c>
      <c s="31" t="s">
        <v>146</v>
      </c>
      <c s="31" t="s">
        <v>576</v>
      </c>
      <c s="26" t="s">
        <v>62</v>
      </c>
      <c s="32" t="s">
        <v>577</v>
      </c>
      <c s="33" t="s">
        <v>81</v>
      </c>
      <c s="34">
        <v>4</v>
      </c>
      <c s="35">
        <v>0</v>
      </c>
      <c s="35">
        <f>ROUND(ROUND(H228,2)*ROUND(G228,3),2)</f>
      </c>
      <c r="O228">
        <f>(I228*21)/100</f>
      </c>
      <c t="s">
        <v>33</v>
      </c>
    </row>
    <row r="229" spans="1:5" ht="12.75">
      <c r="A229" s="36" t="s">
        <v>65</v>
      </c>
      <c r="E229" s="37" t="s">
        <v>577</v>
      </c>
    </row>
    <row r="230" spans="1:5" ht="12.75">
      <c r="A230" s="38" t="s">
        <v>66</v>
      </c>
      <c r="E230" s="39" t="s">
        <v>62</v>
      </c>
    </row>
    <row r="231" spans="1:5" ht="12.75">
      <c r="A231" t="s">
        <v>67</v>
      </c>
      <c r="E231" s="37" t="s">
        <v>62</v>
      </c>
    </row>
    <row r="232" spans="1:16" ht="12.75">
      <c r="A232" s="26" t="s">
        <v>59</v>
      </c>
      <c s="31" t="s">
        <v>97</v>
      </c>
      <c s="31" t="s">
        <v>578</v>
      </c>
      <c s="26" t="s">
        <v>62</v>
      </c>
      <c s="32" t="s">
        <v>579</v>
      </c>
      <c s="33" t="s">
        <v>81</v>
      </c>
      <c s="34">
        <v>4</v>
      </c>
      <c s="35">
        <v>0</v>
      </c>
      <c s="35">
        <f>ROUND(ROUND(H232,2)*ROUND(G232,3),2)</f>
      </c>
      <c r="O232">
        <f>(I232*21)/100</f>
      </c>
      <c t="s">
        <v>33</v>
      </c>
    </row>
    <row r="233" spans="1:5" ht="12.75">
      <c r="A233" s="36" t="s">
        <v>65</v>
      </c>
      <c r="E233" s="37" t="s">
        <v>579</v>
      </c>
    </row>
    <row r="234" spans="1:5" ht="12.75">
      <c r="A234" s="38" t="s">
        <v>66</v>
      </c>
      <c r="E234" s="39" t="s">
        <v>62</v>
      </c>
    </row>
    <row r="235" spans="1:5" ht="12.75">
      <c r="A235" t="s">
        <v>67</v>
      </c>
      <c r="E235" s="37" t="s">
        <v>62</v>
      </c>
    </row>
    <row r="236" spans="1:16" ht="12.75">
      <c r="A236" s="26" t="s">
        <v>59</v>
      </c>
      <c s="31" t="s">
        <v>100</v>
      </c>
      <c s="31" t="s">
        <v>580</v>
      </c>
      <c s="26" t="s">
        <v>62</v>
      </c>
      <c s="32" t="s">
        <v>581</v>
      </c>
      <c s="33" t="s">
        <v>81</v>
      </c>
      <c s="34">
        <v>6</v>
      </c>
      <c s="35">
        <v>0</v>
      </c>
      <c s="35">
        <f>ROUND(ROUND(H236,2)*ROUND(G236,3),2)</f>
      </c>
      <c r="O236">
        <f>(I236*21)/100</f>
      </c>
      <c t="s">
        <v>33</v>
      </c>
    </row>
    <row r="237" spans="1:5" ht="12.75">
      <c r="A237" s="36" t="s">
        <v>65</v>
      </c>
      <c r="E237" s="37" t="s">
        <v>581</v>
      </c>
    </row>
    <row r="238" spans="1:5" ht="12.75">
      <c r="A238" s="38" t="s">
        <v>66</v>
      </c>
      <c r="E238" s="39" t="s">
        <v>62</v>
      </c>
    </row>
    <row r="239" spans="1:5" ht="12.75">
      <c r="A239" t="s">
        <v>67</v>
      </c>
      <c r="E239" s="37" t="s">
        <v>62</v>
      </c>
    </row>
    <row r="240" spans="1:16" ht="12.75">
      <c r="A240" s="26" t="s">
        <v>59</v>
      </c>
      <c s="31" t="s">
        <v>103</v>
      </c>
      <c s="31" t="s">
        <v>582</v>
      </c>
      <c s="26" t="s">
        <v>62</v>
      </c>
      <c s="32" t="s">
        <v>583</v>
      </c>
      <c s="33" t="s">
        <v>81</v>
      </c>
      <c s="34">
        <v>7</v>
      </c>
      <c s="35">
        <v>0</v>
      </c>
      <c s="35">
        <f>ROUND(ROUND(H240,2)*ROUND(G240,3),2)</f>
      </c>
      <c r="O240">
        <f>(I240*21)/100</f>
      </c>
      <c t="s">
        <v>33</v>
      </c>
    </row>
    <row r="241" spans="1:5" ht="12.75">
      <c r="A241" s="36" t="s">
        <v>65</v>
      </c>
      <c r="E241" s="37" t="s">
        <v>583</v>
      </c>
    </row>
    <row r="242" spans="1:5" ht="12.75">
      <c r="A242" s="38" t="s">
        <v>66</v>
      </c>
      <c r="E242" s="39" t="s">
        <v>62</v>
      </c>
    </row>
    <row r="243" spans="1:5" ht="12.75">
      <c r="A243" t="s">
        <v>67</v>
      </c>
      <c r="E243" s="37" t="s">
        <v>62</v>
      </c>
    </row>
    <row r="244" spans="1:16" ht="12.75">
      <c r="A244" s="26" t="s">
        <v>59</v>
      </c>
      <c s="31" t="s">
        <v>110</v>
      </c>
      <c s="31" t="s">
        <v>584</v>
      </c>
      <c s="26" t="s">
        <v>62</v>
      </c>
      <c s="32" t="s">
        <v>585</v>
      </c>
      <c s="33" t="s">
        <v>81</v>
      </c>
      <c s="34">
        <v>31</v>
      </c>
      <c s="35">
        <v>0</v>
      </c>
      <c s="35">
        <f>ROUND(ROUND(H244,2)*ROUND(G244,3),2)</f>
      </c>
      <c r="O244">
        <f>(I244*21)/100</f>
      </c>
      <c t="s">
        <v>33</v>
      </c>
    </row>
    <row r="245" spans="1:5" ht="12.75">
      <c r="A245" s="36" t="s">
        <v>65</v>
      </c>
      <c r="E245" s="37" t="s">
        <v>585</v>
      </c>
    </row>
    <row r="246" spans="1:5" ht="12.75">
      <c r="A246" s="38" t="s">
        <v>66</v>
      </c>
      <c r="E246" s="39" t="s">
        <v>62</v>
      </c>
    </row>
    <row r="247" spans="1:5" ht="12.75">
      <c r="A247" t="s">
        <v>67</v>
      </c>
      <c r="E247" s="37" t="s">
        <v>62</v>
      </c>
    </row>
    <row r="248" spans="1:16" ht="12.75">
      <c r="A248" s="26" t="s">
        <v>59</v>
      </c>
      <c s="31" t="s">
        <v>113</v>
      </c>
      <c s="31" t="s">
        <v>586</v>
      </c>
      <c s="26" t="s">
        <v>62</v>
      </c>
      <c s="32" t="s">
        <v>587</v>
      </c>
      <c s="33" t="s">
        <v>81</v>
      </c>
      <c s="34">
        <v>1</v>
      </c>
      <c s="35">
        <v>0</v>
      </c>
      <c s="35">
        <f>ROUND(ROUND(H248,2)*ROUND(G248,3),2)</f>
      </c>
      <c r="O248">
        <f>(I248*21)/100</f>
      </c>
      <c t="s">
        <v>33</v>
      </c>
    </row>
    <row r="249" spans="1:5" ht="12.75">
      <c r="A249" s="36" t="s">
        <v>65</v>
      </c>
      <c r="E249" s="37" t="s">
        <v>587</v>
      </c>
    </row>
    <row r="250" spans="1:5" ht="12.75">
      <c r="A250" s="38" t="s">
        <v>66</v>
      </c>
      <c r="E250" s="39" t="s">
        <v>62</v>
      </c>
    </row>
    <row r="251" spans="1:5" ht="12.75">
      <c r="A251" t="s">
        <v>67</v>
      </c>
      <c r="E251" s="37" t="s">
        <v>62</v>
      </c>
    </row>
    <row r="252" spans="1:16" ht="12.75">
      <c r="A252" s="26" t="s">
        <v>59</v>
      </c>
      <c s="31" t="s">
        <v>116</v>
      </c>
      <c s="31" t="s">
        <v>588</v>
      </c>
      <c s="26" t="s">
        <v>62</v>
      </c>
      <c s="32" t="s">
        <v>589</v>
      </c>
      <c s="33" t="s">
        <v>81</v>
      </c>
      <c s="34">
        <v>10</v>
      </c>
      <c s="35">
        <v>0</v>
      </c>
      <c s="35">
        <f>ROUND(ROUND(H252,2)*ROUND(G252,3),2)</f>
      </c>
      <c r="O252">
        <f>(I252*21)/100</f>
      </c>
      <c t="s">
        <v>33</v>
      </c>
    </row>
    <row r="253" spans="1:5" ht="12.75">
      <c r="A253" s="36" t="s">
        <v>65</v>
      </c>
      <c r="E253" s="37" t="s">
        <v>589</v>
      </c>
    </row>
    <row r="254" spans="1:5" ht="12.75">
      <c r="A254" s="38" t="s">
        <v>66</v>
      </c>
      <c r="E254" s="39" t="s">
        <v>62</v>
      </c>
    </row>
    <row r="255" spans="1:5" ht="12.75">
      <c r="A255" t="s">
        <v>67</v>
      </c>
      <c r="E255" s="37" t="s">
        <v>62</v>
      </c>
    </row>
    <row r="256" spans="1:16" ht="12.75">
      <c r="A256" s="26" t="s">
        <v>59</v>
      </c>
      <c s="31" t="s">
        <v>119</v>
      </c>
      <c s="31" t="s">
        <v>590</v>
      </c>
      <c s="26" t="s">
        <v>62</v>
      </c>
      <c s="32" t="s">
        <v>591</v>
      </c>
      <c s="33" t="s">
        <v>81</v>
      </c>
      <c s="34">
        <v>10</v>
      </c>
      <c s="35">
        <v>0</v>
      </c>
      <c s="35">
        <f>ROUND(ROUND(H256,2)*ROUND(G256,3),2)</f>
      </c>
      <c r="O256">
        <f>(I256*21)/100</f>
      </c>
      <c t="s">
        <v>33</v>
      </c>
    </row>
    <row r="257" spans="1:5" ht="12.75">
      <c r="A257" s="36" t="s">
        <v>65</v>
      </c>
      <c r="E257" s="37" t="s">
        <v>591</v>
      </c>
    </row>
    <row r="258" spans="1:5" ht="12.75">
      <c r="A258" s="38" t="s">
        <v>66</v>
      </c>
      <c r="E258" s="39" t="s">
        <v>62</v>
      </c>
    </row>
    <row r="259" spans="1:5" ht="12.75">
      <c r="A259" t="s">
        <v>67</v>
      </c>
      <c r="E259" s="37" t="s">
        <v>62</v>
      </c>
    </row>
    <row r="260" spans="1:16" ht="12.75">
      <c r="A260" s="26" t="s">
        <v>59</v>
      </c>
      <c s="31" t="s">
        <v>125</v>
      </c>
      <c s="31" t="s">
        <v>592</v>
      </c>
      <c s="26" t="s">
        <v>62</v>
      </c>
      <c s="32" t="s">
        <v>593</v>
      </c>
      <c s="33" t="s">
        <v>416</v>
      </c>
      <c s="34">
        <v>1</v>
      </c>
      <c s="35">
        <v>0</v>
      </c>
      <c s="35">
        <f>ROUND(ROUND(H260,2)*ROUND(G260,3),2)</f>
      </c>
      <c r="O260">
        <f>(I260*21)/100</f>
      </c>
      <c t="s">
        <v>33</v>
      </c>
    </row>
    <row r="261" spans="1:5" ht="12.75">
      <c r="A261" s="36" t="s">
        <v>65</v>
      </c>
      <c r="E261" s="37" t="s">
        <v>593</v>
      </c>
    </row>
    <row r="262" spans="1:5" ht="12.75">
      <c r="A262" s="38" t="s">
        <v>66</v>
      </c>
      <c r="E262" s="39" t="s">
        <v>62</v>
      </c>
    </row>
    <row r="263" spans="1:5" ht="12.75">
      <c r="A263" t="s">
        <v>67</v>
      </c>
      <c r="E263" s="37" t="s">
        <v>62</v>
      </c>
    </row>
    <row r="264" spans="1:16" ht="25.5">
      <c r="A264" s="26" t="s">
        <v>59</v>
      </c>
      <c s="31" t="s">
        <v>128</v>
      </c>
      <c s="31" t="s">
        <v>594</v>
      </c>
      <c s="26" t="s">
        <v>62</v>
      </c>
      <c s="32" t="s">
        <v>595</v>
      </c>
      <c s="33" t="s">
        <v>204</v>
      </c>
      <c s="34">
        <v>8</v>
      </c>
      <c s="35">
        <v>0</v>
      </c>
      <c s="35">
        <f>ROUND(ROUND(H264,2)*ROUND(G264,3),2)</f>
      </c>
      <c r="O264">
        <f>(I264*21)/100</f>
      </c>
      <c t="s">
        <v>33</v>
      </c>
    </row>
    <row r="265" spans="1:5" ht="25.5">
      <c r="A265" s="36" t="s">
        <v>65</v>
      </c>
      <c r="E265" s="37" t="s">
        <v>595</v>
      </c>
    </row>
    <row r="266" spans="1:5" ht="12.75">
      <c r="A266" s="38" t="s">
        <v>66</v>
      </c>
      <c r="E266" s="39" t="s">
        <v>62</v>
      </c>
    </row>
    <row r="267" spans="1:5" ht="12.75">
      <c r="A267" t="s">
        <v>67</v>
      </c>
      <c r="E267" s="37" t="s">
        <v>62</v>
      </c>
    </row>
    <row r="268" spans="1:16" ht="12.75">
      <c r="A268" s="26" t="s">
        <v>59</v>
      </c>
      <c s="31" t="s">
        <v>131</v>
      </c>
      <c s="31" t="s">
        <v>596</v>
      </c>
      <c s="26" t="s">
        <v>62</v>
      </c>
      <c s="32" t="s">
        <v>597</v>
      </c>
      <c s="33" t="s">
        <v>81</v>
      </c>
      <c s="34">
        <v>7</v>
      </c>
      <c s="35">
        <v>0</v>
      </c>
      <c s="35">
        <f>ROUND(ROUND(H268,2)*ROUND(G268,3),2)</f>
      </c>
      <c r="O268">
        <f>(I268*21)/100</f>
      </c>
      <c t="s">
        <v>33</v>
      </c>
    </row>
    <row r="269" spans="1:5" ht="12.75">
      <c r="A269" s="36" t="s">
        <v>65</v>
      </c>
      <c r="E269" s="37" t="s">
        <v>597</v>
      </c>
    </row>
    <row r="270" spans="1:5" ht="12.75">
      <c r="A270" s="38" t="s">
        <v>66</v>
      </c>
      <c r="E270" s="39" t="s">
        <v>62</v>
      </c>
    </row>
    <row r="271" spans="1:5" ht="12.75">
      <c r="A271" t="s">
        <v>67</v>
      </c>
      <c r="E271" s="37" t="s">
        <v>62</v>
      </c>
    </row>
    <row r="272" spans="1:16" ht="12.75">
      <c r="A272" s="26" t="s">
        <v>59</v>
      </c>
      <c s="31" t="s">
        <v>246</v>
      </c>
      <c s="31" t="s">
        <v>598</v>
      </c>
      <c s="26" t="s">
        <v>62</v>
      </c>
      <c s="32" t="s">
        <v>599</v>
      </c>
      <c s="33" t="s">
        <v>81</v>
      </c>
      <c s="34">
        <v>1</v>
      </c>
      <c s="35">
        <v>0</v>
      </c>
      <c s="35">
        <f>ROUND(ROUND(H272,2)*ROUND(G272,3),2)</f>
      </c>
      <c r="O272">
        <f>(I272*21)/100</f>
      </c>
      <c t="s">
        <v>33</v>
      </c>
    </row>
    <row r="273" spans="1:5" ht="12.75">
      <c r="A273" s="36" t="s">
        <v>65</v>
      </c>
      <c r="E273" s="37" t="s">
        <v>599</v>
      </c>
    </row>
    <row r="274" spans="1:5" ht="12.75">
      <c r="A274" s="38" t="s">
        <v>66</v>
      </c>
      <c r="E274" s="39" t="s">
        <v>62</v>
      </c>
    </row>
    <row r="275" spans="1:5" ht="12.75">
      <c r="A275" t="s">
        <v>67</v>
      </c>
      <c r="E275" s="37" t="s">
        <v>62</v>
      </c>
    </row>
    <row r="276" spans="1:16" ht="12.75">
      <c r="A276" s="26" t="s">
        <v>59</v>
      </c>
      <c s="31" t="s">
        <v>60</v>
      </c>
      <c s="31" t="s">
        <v>600</v>
      </c>
      <c s="26" t="s">
        <v>62</v>
      </c>
      <c s="32" t="s">
        <v>601</v>
      </c>
      <c s="33" t="s">
        <v>81</v>
      </c>
      <c s="34">
        <v>1</v>
      </c>
      <c s="35">
        <v>0</v>
      </c>
      <c s="35">
        <f>ROUND(ROUND(H276,2)*ROUND(G276,3),2)</f>
      </c>
      <c r="O276">
        <f>(I276*21)/100</f>
      </c>
      <c t="s">
        <v>33</v>
      </c>
    </row>
    <row r="277" spans="1:5" ht="12.75">
      <c r="A277" s="36" t="s">
        <v>65</v>
      </c>
      <c r="E277" s="37" t="s">
        <v>601</v>
      </c>
    </row>
    <row r="278" spans="1:5" ht="12.75">
      <c r="A278" s="38" t="s">
        <v>66</v>
      </c>
      <c r="E278" s="39" t="s">
        <v>62</v>
      </c>
    </row>
    <row r="279" spans="1:5" ht="12.75">
      <c r="A279" t="s">
        <v>67</v>
      </c>
      <c r="E279" s="37" t="s">
        <v>62</v>
      </c>
    </row>
    <row r="280" spans="1:16" ht="12.75">
      <c r="A280" s="26" t="s">
        <v>59</v>
      </c>
      <c s="31" t="s">
        <v>243</v>
      </c>
      <c s="31" t="s">
        <v>602</v>
      </c>
      <c s="26" t="s">
        <v>62</v>
      </c>
      <c s="32" t="s">
        <v>603</v>
      </c>
      <c s="33" t="s">
        <v>81</v>
      </c>
      <c s="34">
        <v>4</v>
      </c>
      <c s="35">
        <v>0</v>
      </c>
      <c s="35">
        <f>ROUND(ROUND(H280,2)*ROUND(G280,3),2)</f>
      </c>
      <c r="O280">
        <f>(I280*21)/100</f>
      </c>
      <c t="s">
        <v>33</v>
      </c>
    </row>
    <row r="281" spans="1:5" ht="12.75">
      <c r="A281" s="36" t="s">
        <v>65</v>
      </c>
      <c r="E281" s="37" t="s">
        <v>603</v>
      </c>
    </row>
    <row r="282" spans="1:5" ht="12.75">
      <c r="A282" s="38" t="s">
        <v>66</v>
      </c>
      <c r="E282" s="39" t="s">
        <v>62</v>
      </c>
    </row>
    <row r="283" spans="1:5" ht="12.75">
      <c r="A283" t="s">
        <v>67</v>
      </c>
      <c r="E283" s="37" t="s">
        <v>62</v>
      </c>
    </row>
    <row r="284" spans="1:16" ht="12.75">
      <c r="A284" s="26" t="s">
        <v>59</v>
      </c>
      <c s="31" t="s">
        <v>68</v>
      </c>
      <c s="31" t="s">
        <v>281</v>
      </c>
      <c s="26" t="s">
        <v>62</v>
      </c>
      <c s="32" t="s">
        <v>282</v>
      </c>
      <c s="33" t="s">
        <v>81</v>
      </c>
      <c s="34">
        <v>2</v>
      </c>
      <c s="35">
        <v>0</v>
      </c>
      <c s="35">
        <f>ROUND(ROUND(H284,2)*ROUND(G284,3),2)</f>
      </c>
      <c r="O284">
        <f>(I284*21)/100</f>
      </c>
      <c t="s">
        <v>33</v>
      </c>
    </row>
    <row r="285" spans="1:5" ht="12.75">
      <c r="A285" s="36" t="s">
        <v>65</v>
      </c>
      <c r="E285" s="37" t="s">
        <v>282</v>
      </c>
    </row>
    <row r="286" spans="1:5" ht="12.75">
      <c r="A286" s="38" t="s">
        <v>66</v>
      </c>
      <c r="E286" s="39" t="s">
        <v>62</v>
      </c>
    </row>
    <row r="287" spans="1:5" ht="12.75">
      <c r="A287" t="s">
        <v>67</v>
      </c>
      <c r="E287" s="37" t="s">
        <v>62</v>
      </c>
    </row>
    <row r="288" spans="1:16" ht="12.75">
      <c r="A288" s="26" t="s">
        <v>59</v>
      </c>
      <c s="31" t="s">
        <v>604</v>
      </c>
      <c s="31" t="s">
        <v>410</v>
      </c>
      <c s="26" t="s">
        <v>62</v>
      </c>
      <c s="32" t="s">
        <v>411</v>
      </c>
      <c s="33" t="s">
        <v>204</v>
      </c>
      <c s="34">
        <v>16</v>
      </c>
      <c s="35">
        <v>0</v>
      </c>
      <c s="35">
        <f>ROUND(ROUND(H288,2)*ROUND(G288,3),2)</f>
      </c>
      <c r="O288">
        <f>(I288*21)/100</f>
      </c>
      <c t="s">
        <v>33</v>
      </c>
    </row>
    <row r="289" spans="1:5" ht="12.75">
      <c r="A289" s="36" t="s">
        <v>65</v>
      </c>
      <c r="E289" s="37" t="s">
        <v>411</v>
      </c>
    </row>
    <row r="290" spans="1:5" ht="12.75">
      <c r="A290" s="38" t="s">
        <v>66</v>
      </c>
      <c r="E290" s="39" t="s">
        <v>62</v>
      </c>
    </row>
    <row r="291" spans="1:5" ht="12.75">
      <c r="A291" t="s">
        <v>67</v>
      </c>
      <c r="E291" s="37" t="s">
        <v>62</v>
      </c>
    </row>
    <row r="292" spans="1:16" ht="12.75">
      <c r="A292" s="26" t="s">
        <v>59</v>
      </c>
      <c s="31" t="s">
        <v>605</v>
      </c>
      <c s="31" t="s">
        <v>412</v>
      </c>
      <c s="26" t="s">
        <v>62</v>
      </c>
      <c s="32" t="s">
        <v>413</v>
      </c>
      <c s="33" t="s">
        <v>204</v>
      </c>
      <c s="34">
        <v>48</v>
      </c>
      <c s="35">
        <v>0</v>
      </c>
      <c s="35">
        <f>ROUND(ROUND(H292,2)*ROUND(G292,3),2)</f>
      </c>
      <c r="O292">
        <f>(I292*21)/100</f>
      </c>
      <c t="s">
        <v>33</v>
      </c>
    </row>
    <row r="293" spans="1:5" ht="12.75">
      <c r="A293" s="36" t="s">
        <v>65</v>
      </c>
      <c r="E293" s="37" t="s">
        <v>413</v>
      </c>
    </row>
    <row r="294" spans="1:5" ht="12.75">
      <c r="A294" s="38" t="s">
        <v>66</v>
      </c>
      <c r="E294" s="39" t="s">
        <v>62</v>
      </c>
    </row>
    <row r="295" spans="1:5" ht="12.75">
      <c r="A295" t="s">
        <v>67</v>
      </c>
      <c r="E295" s="37" t="s">
        <v>62</v>
      </c>
    </row>
    <row r="296" spans="1:16" ht="25.5">
      <c r="A296" s="26" t="s">
        <v>59</v>
      </c>
      <c s="31" t="s">
        <v>606</v>
      </c>
      <c s="31" t="s">
        <v>414</v>
      </c>
      <c s="26" t="s">
        <v>62</v>
      </c>
      <c s="32" t="s">
        <v>415</v>
      </c>
      <c s="33" t="s">
        <v>416</v>
      </c>
      <c s="34">
        <v>1</v>
      </c>
      <c s="35">
        <v>0</v>
      </c>
      <c s="35">
        <f>ROUND(ROUND(H296,2)*ROUND(G296,3),2)</f>
      </c>
      <c r="O296">
        <f>(I296*21)/100</f>
      </c>
      <c t="s">
        <v>33</v>
      </c>
    </row>
    <row r="297" spans="1:5" ht="25.5">
      <c r="A297" s="36" t="s">
        <v>65</v>
      </c>
      <c r="E297" s="37" t="s">
        <v>415</v>
      </c>
    </row>
    <row r="298" spans="1:5" ht="12.75">
      <c r="A298" s="38" t="s">
        <v>66</v>
      </c>
      <c r="E298" s="39" t="s">
        <v>62</v>
      </c>
    </row>
    <row r="299" spans="1:5" ht="12.75">
      <c r="A299" t="s">
        <v>67</v>
      </c>
      <c r="E299" s="37" t="s">
        <v>62</v>
      </c>
    </row>
    <row r="300" spans="1:16" ht="12.75">
      <c r="A300" s="26" t="s">
        <v>59</v>
      </c>
      <c s="31" t="s">
        <v>607</v>
      </c>
      <c s="31" t="s">
        <v>608</v>
      </c>
      <c s="26" t="s">
        <v>62</v>
      </c>
      <c s="32" t="s">
        <v>609</v>
      </c>
      <c s="33" t="s">
        <v>610</v>
      </c>
      <c s="34">
        <v>0.5</v>
      </c>
      <c s="35">
        <v>0</v>
      </c>
      <c s="35">
        <f>ROUND(ROUND(H300,2)*ROUND(G300,3),2)</f>
      </c>
      <c r="O300">
        <f>(I300*21)/100</f>
      </c>
      <c t="s">
        <v>33</v>
      </c>
    </row>
    <row r="301" spans="1:5" ht="12.75">
      <c r="A301" s="36" t="s">
        <v>65</v>
      </c>
      <c r="E301" s="37" t="s">
        <v>609</v>
      </c>
    </row>
    <row r="302" spans="1:5" ht="12.75">
      <c r="A302" s="38" t="s">
        <v>66</v>
      </c>
      <c r="E302" s="39" t="s">
        <v>62</v>
      </c>
    </row>
    <row r="303" spans="1:5" ht="12.75">
      <c r="A303" t="s">
        <v>67</v>
      </c>
      <c r="E303" s="37" t="s">
        <v>62</v>
      </c>
    </row>
    <row r="304" spans="1:16" ht="12.75">
      <c r="A304" s="26" t="s">
        <v>59</v>
      </c>
      <c s="31" t="s">
        <v>611</v>
      </c>
      <c s="31" t="s">
        <v>612</v>
      </c>
      <c s="26" t="s">
        <v>62</v>
      </c>
      <c s="32" t="s">
        <v>613</v>
      </c>
      <c s="33" t="s">
        <v>610</v>
      </c>
      <c s="34">
        <v>0.5</v>
      </c>
      <c s="35">
        <v>0</v>
      </c>
      <c s="35">
        <f>ROUND(ROUND(H304,2)*ROUND(G304,3),2)</f>
      </c>
      <c r="O304">
        <f>(I304*21)/100</f>
      </c>
      <c t="s">
        <v>33</v>
      </c>
    </row>
    <row r="305" spans="1:5" ht="12.75">
      <c r="A305" s="36" t="s">
        <v>65</v>
      </c>
      <c r="E305" s="37" t="s">
        <v>613</v>
      </c>
    </row>
    <row r="306" spans="1:5" ht="12.75">
      <c r="A306" s="38" t="s">
        <v>66</v>
      </c>
      <c r="E306" s="39" t="s">
        <v>62</v>
      </c>
    </row>
    <row r="307" spans="1:5" ht="12.75">
      <c r="A307" t="s">
        <v>67</v>
      </c>
      <c r="E307" s="37" t="s">
        <v>62</v>
      </c>
    </row>
    <row r="308" spans="1:16" ht="12.75">
      <c r="A308" s="26" t="s">
        <v>59</v>
      </c>
      <c s="31" t="s">
        <v>614</v>
      </c>
      <c s="31" t="s">
        <v>615</v>
      </c>
      <c s="26" t="s">
        <v>62</v>
      </c>
      <c s="32" t="s">
        <v>616</v>
      </c>
      <c s="33" t="s">
        <v>71</v>
      </c>
      <c s="34">
        <v>60</v>
      </c>
      <c s="35">
        <v>0</v>
      </c>
      <c s="35">
        <f>ROUND(ROUND(H308,2)*ROUND(G308,3),2)</f>
      </c>
      <c r="O308">
        <f>(I308*21)/100</f>
      </c>
      <c t="s">
        <v>33</v>
      </c>
    </row>
    <row r="309" spans="1:5" ht="12.75">
      <c r="A309" s="36" t="s">
        <v>65</v>
      </c>
      <c r="E309" s="37" t="s">
        <v>616</v>
      </c>
    </row>
    <row r="310" spans="1:5" ht="12.75">
      <c r="A310" s="38" t="s">
        <v>66</v>
      </c>
      <c r="E310" s="39" t="s">
        <v>62</v>
      </c>
    </row>
    <row r="311" spans="1:5" ht="12.75">
      <c r="A311" t="s">
        <v>67</v>
      </c>
      <c r="E311" s="37" t="s">
        <v>62</v>
      </c>
    </row>
    <row r="312" spans="1:16" ht="25.5">
      <c r="A312" s="26" t="s">
        <v>59</v>
      </c>
      <c s="31" t="s">
        <v>617</v>
      </c>
      <c s="31" t="s">
        <v>417</v>
      </c>
      <c s="26" t="s">
        <v>62</v>
      </c>
      <c s="32" t="s">
        <v>418</v>
      </c>
      <c s="33" t="s">
        <v>81</v>
      </c>
      <c s="34">
        <v>2</v>
      </c>
      <c s="35">
        <v>0</v>
      </c>
      <c s="35">
        <f>ROUND(ROUND(H312,2)*ROUND(G312,3),2)</f>
      </c>
      <c r="O312">
        <f>(I312*21)/100</f>
      </c>
      <c t="s">
        <v>33</v>
      </c>
    </row>
    <row r="313" spans="1:5" ht="25.5">
      <c r="A313" s="36" t="s">
        <v>65</v>
      </c>
      <c r="E313" s="37" t="s">
        <v>418</v>
      </c>
    </row>
    <row r="314" spans="1:5" ht="12.75">
      <c r="A314" s="38" t="s">
        <v>66</v>
      </c>
      <c r="E314" s="39" t="s">
        <v>62</v>
      </c>
    </row>
    <row r="315" spans="1:5" ht="12.75">
      <c r="A315" t="s">
        <v>67</v>
      </c>
      <c r="E315" s="37" t="s">
        <v>62</v>
      </c>
    </row>
    <row r="316" spans="1:16" ht="12.75">
      <c r="A316" s="26" t="s">
        <v>59</v>
      </c>
      <c s="31" t="s">
        <v>137</v>
      </c>
      <c s="31" t="s">
        <v>618</v>
      </c>
      <c s="26" t="s">
        <v>62</v>
      </c>
      <c s="32" t="s">
        <v>619</v>
      </c>
      <c s="33" t="s">
        <v>81</v>
      </c>
      <c s="34">
        <v>4</v>
      </c>
      <c s="35">
        <v>0</v>
      </c>
      <c s="35">
        <f>ROUND(ROUND(H316,2)*ROUND(G316,3),2)</f>
      </c>
      <c r="O316">
        <f>(I316*21)/100</f>
      </c>
      <c t="s">
        <v>33</v>
      </c>
    </row>
    <row r="317" spans="1:5" ht="12.75">
      <c r="A317" s="36" t="s">
        <v>65</v>
      </c>
      <c r="E317" s="37" t="s">
        <v>619</v>
      </c>
    </row>
    <row r="318" spans="1:5" ht="12.75">
      <c r="A318" s="38" t="s">
        <v>66</v>
      </c>
      <c r="E318" s="39" t="s">
        <v>62</v>
      </c>
    </row>
    <row r="319" spans="1:5" ht="12.75">
      <c r="A319" t="s">
        <v>67</v>
      </c>
      <c r="E319" s="37" t="s">
        <v>62</v>
      </c>
    </row>
    <row r="320" spans="1:16" ht="12.75">
      <c r="A320" s="26" t="s">
        <v>59</v>
      </c>
      <c s="31" t="s">
        <v>143</v>
      </c>
      <c s="31" t="s">
        <v>620</v>
      </c>
      <c s="26" t="s">
        <v>62</v>
      </c>
      <c s="32" t="s">
        <v>621</v>
      </c>
      <c s="33" t="s">
        <v>81</v>
      </c>
      <c s="34">
        <v>2</v>
      </c>
      <c s="35">
        <v>0</v>
      </c>
      <c s="35">
        <f>ROUND(ROUND(H320,2)*ROUND(G320,3),2)</f>
      </c>
      <c r="O320">
        <f>(I320*21)/100</f>
      </c>
      <c t="s">
        <v>33</v>
      </c>
    </row>
    <row r="321" spans="1:5" ht="12.75">
      <c r="A321" s="36" t="s">
        <v>65</v>
      </c>
      <c r="E321" s="37" t="s">
        <v>621</v>
      </c>
    </row>
    <row r="322" spans="1:5" ht="12.75">
      <c r="A322" s="38" t="s">
        <v>66</v>
      </c>
      <c r="E322" s="39" t="s">
        <v>62</v>
      </c>
    </row>
    <row r="323" spans="1:5" ht="12.75">
      <c r="A323" t="s">
        <v>67</v>
      </c>
      <c r="E323" s="37" t="s">
        <v>62</v>
      </c>
    </row>
    <row r="324" spans="1:16" ht="12.75">
      <c r="A324" s="26" t="s">
        <v>59</v>
      </c>
      <c s="31" t="s">
        <v>161</v>
      </c>
      <c s="31" t="s">
        <v>622</v>
      </c>
      <c s="26" t="s">
        <v>62</v>
      </c>
      <c s="32" t="s">
        <v>623</v>
      </c>
      <c s="33" t="s">
        <v>81</v>
      </c>
      <c s="34">
        <v>4</v>
      </c>
      <c s="35">
        <v>0</v>
      </c>
      <c s="35">
        <f>ROUND(ROUND(H324,2)*ROUND(G324,3),2)</f>
      </c>
      <c r="O324">
        <f>(I324*21)/100</f>
      </c>
      <c t="s">
        <v>33</v>
      </c>
    </row>
    <row r="325" spans="1:5" ht="12.75">
      <c r="A325" s="36" t="s">
        <v>65</v>
      </c>
      <c r="E325" s="37" t="s">
        <v>623</v>
      </c>
    </row>
    <row r="326" spans="1:5" ht="12.75">
      <c r="A326" s="38" t="s">
        <v>66</v>
      </c>
      <c r="E326" s="39" t="s">
        <v>62</v>
      </c>
    </row>
    <row r="327" spans="1:5" ht="12.75">
      <c r="A327" t="s">
        <v>67</v>
      </c>
      <c r="E327" s="37" t="s">
        <v>62</v>
      </c>
    </row>
    <row r="328" spans="1:16" ht="12.75">
      <c r="A328" s="26" t="s">
        <v>59</v>
      </c>
      <c s="31" t="s">
        <v>164</v>
      </c>
      <c s="31" t="s">
        <v>624</v>
      </c>
      <c s="26" t="s">
        <v>62</v>
      </c>
      <c s="32" t="s">
        <v>625</v>
      </c>
      <c s="33" t="s">
        <v>81</v>
      </c>
      <c s="34">
        <v>4</v>
      </c>
      <c s="35">
        <v>0</v>
      </c>
      <c s="35">
        <f>ROUND(ROUND(H328,2)*ROUND(G328,3),2)</f>
      </c>
      <c r="O328">
        <f>(I328*21)/100</f>
      </c>
      <c t="s">
        <v>33</v>
      </c>
    </row>
    <row r="329" spans="1:5" ht="12.75">
      <c r="A329" s="36" t="s">
        <v>65</v>
      </c>
      <c r="E329" s="37" t="s">
        <v>625</v>
      </c>
    </row>
    <row r="330" spans="1:5" ht="12.75">
      <c r="A330" s="38" t="s">
        <v>66</v>
      </c>
      <c r="E330" s="39" t="s">
        <v>62</v>
      </c>
    </row>
    <row r="331" spans="1:5" ht="12.75">
      <c r="A331" t="s">
        <v>67</v>
      </c>
      <c r="E331" s="37" t="s">
        <v>62</v>
      </c>
    </row>
    <row r="332" spans="1:16" ht="12.75">
      <c r="A332" s="26" t="s">
        <v>59</v>
      </c>
      <c s="31" t="s">
        <v>195</v>
      </c>
      <c s="31" t="s">
        <v>626</v>
      </c>
      <c s="26" t="s">
        <v>62</v>
      </c>
      <c s="32" t="s">
        <v>627</v>
      </c>
      <c s="33" t="s">
        <v>81</v>
      </c>
      <c s="34">
        <v>1</v>
      </c>
      <c s="35">
        <v>0</v>
      </c>
      <c s="35">
        <f>ROUND(ROUND(H332,2)*ROUND(G332,3),2)</f>
      </c>
      <c r="O332">
        <f>(I332*21)/100</f>
      </c>
      <c t="s">
        <v>33</v>
      </c>
    </row>
    <row r="333" spans="1:5" ht="12.75">
      <c r="A333" s="36" t="s">
        <v>65</v>
      </c>
      <c r="E333" s="37" t="s">
        <v>627</v>
      </c>
    </row>
    <row r="334" spans="1:5" ht="12.75">
      <c r="A334" s="38" t="s">
        <v>66</v>
      </c>
      <c r="E334" s="39" t="s">
        <v>62</v>
      </c>
    </row>
    <row r="335" spans="1:5" ht="12.75">
      <c r="A335" t="s">
        <v>67</v>
      </c>
      <c r="E335" s="37" t="s">
        <v>62</v>
      </c>
    </row>
    <row r="336" spans="1:16" ht="25.5">
      <c r="A336" s="26" t="s">
        <v>59</v>
      </c>
      <c s="31" t="s">
        <v>226</v>
      </c>
      <c s="31" t="s">
        <v>628</v>
      </c>
      <c s="26" t="s">
        <v>62</v>
      </c>
      <c s="32" t="s">
        <v>629</v>
      </c>
      <c s="33" t="s">
        <v>81</v>
      </c>
      <c s="34">
        <v>4</v>
      </c>
      <c s="35">
        <v>0</v>
      </c>
      <c s="35">
        <f>ROUND(ROUND(H336,2)*ROUND(G336,3),2)</f>
      </c>
      <c r="O336">
        <f>(I336*21)/100</f>
      </c>
      <c t="s">
        <v>33</v>
      </c>
    </row>
    <row r="337" spans="1:5" ht="25.5">
      <c r="A337" s="36" t="s">
        <v>65</v>
      </c>
      <c r="E337" s="37" t="s">
        <v>629</v>
      </c>
    </row>
    <row r="338" spans="1:5" ht="12.75">
      <c r="A338" s="38" t="s">
        <v>66</v>
      </c>
      <c r="E338" s="39" t="s">
        <v>62</v>
      </c>
    </row>
    <row r="339" spans="1:5" ht="12.75">
      <c r="A339" t="s">
        <v>67</v>
      </c>
      <c r="E339" s="37" t="s">
        <v>62</v>
      </c>
    </row>
    <row r="340" spans="1:16" ht="25.5">
      <c r="A340" s="26" t="s">
        <v>59</v>
      </c>
      <c s="31" t="s">
        <v>50</v>
      </c>
      <c s="31" t="s">
        <v>630</v>
      </c>
      <c s="26" t="s">
        <v>62</v>
      </c>
      <c s="32" t="s">
        <v>631</v>
      </c>
      <c s="33" t="s">
        <v>81</v>
      </c>
      <c s="34">
        <v>4</v>
      </c>
      <c s="35">
        <v>0</v>
      </c>
      <c s="35">
        <f>ROUND(ROUND(H340,2)*ROUND(G340,3),2)</f>
      </c>
      <c r="O340">
        <f>(I340*21)/100</f>
      </c>
      <c t="s">
        <v>33</v>
      </c>
    </row>
    <row r="341" spans="1:5" ht="25.5">
      <c r="A341" s="36" t="s">
        <v>65</v>
      </c>
      <c r="E341" s="37" t="s">
        <v>631</v>
      </c>
    </row>
    <row r="342" spans="1:5" ht="12.75">
      <c r="A342" s="38" t="s">
        <v>66</v>
      </c>
      <c r="E342" s="39" t="s">
        <v>62</v>
      </c>
    </row>
    <row r="343" spans="1:5" ht="12.75">
      <c r="A343" t="s">
        <v>67</v>
      </c>
      <c r="E343" s="37" t="s">
        <v>62</v>
      </c>
    </row>
    <row r="344" spans="1:16" ht="12.75">
      <c r="A344" s="26" t="s">
        <v>59</v>
      </c>
      <c s="31" t="s">
        <v>107</v>
      </c>
      <c s="31" t="s">
        <v>632</v>
      </c>
      <c s="26" t="s">
        <v>62</v>
      </c>
      <c s="32" t="s">
        <v>633</v>
      </c>
      <c s="33" t="s">
        <v>81</v>
      </c>
      <c s="34">
        <v>9</v>
      </c>
      <c s="35">
        <v>0</v>
      </c>
      <c s="35">
        <f>ROUND(ROUND(H344,2)*ROUND(G344,3),2)</f>
      </c>
      <c r="O344">
        <f>(I344*21)/100</f>
      </c>
      <c t="s">
        <v>33</v>
      </c>
    </row>
    <row r="345" spans="1:5" ht="12.75">
      <c r="A345" s="36" t="s">
        <v>65</v>
      </c>
      <c r="E345" s="37" t="s">
        <v>633</v>
      </c>
    </row>
    <row r="346" spans="1:5" ht="12.75">
      <c r="A346" s="38" t="s">
        <v>66</v>
      </c>
      <c r="E346" s="39" t="s">
        <v>62</v>
      </c>
    </row>
    <row r="347" spans="1:5" ht="12.75">
      <c r="A347" t="s">
        <v>67</v>
      </c>
      <c r="E347" s="37" t="s">
        <v>62</v>
      </c>
    </row>
    <row r="348" spans="1:16" ht="25.5">
      <c r="A348" s="26" t="s">
        <v>59</v>
      </c>
      <c s="31" t="s">
        <v>122</v>
      </c>
      <c s="31" t="s">
        <v>634</v>
      </c>
      <c s="26" t="s">
        <v>62</v>
      </c>
      <c s="32" t="s">
        <v>635</v>
      </c>
      <c s="33" t="s">
        <v>81</v>
      </c>
      <c s="34">
        <v>7</v>
      </c>
      <c s="35">
        <v>0</v>
      </c>
      <c s="35">
        <f>ROUND(ROUND(H348,2)*ROUND(G348,3),2)</f>
      </c>
      <c r="O348">
        <f>(I348*21)/100</f>
      </c>
      <c t="s">
        <v>33</v>
      </c>
    </row>
    <row r="349" spans="1:5" ht="25.5">
      <c r="A349" s="36" t="s">
        <v>65</v>
      </c>
      <c r="E349" s="37" t="s">
        <v>635</v>
      </c>
    </row>
    <row r="350" spans="1:5" ht="12.75">
      <c r="A350" s="38" t="s">
        <v>66</v>
      </c>
      <c r="E350" s="39" t="s">
        <v>62</v>
      </c>
    </row>
    <row r="351" spans="1:5" ht="12.75">
      <c r="A351" t="s">
        <v>67</v>
      </c>
      <c r="E351" s="37" t="s">
        <v>62</v>
      </c>
    </row>
    <row r="352" spans="1:16" ht="12.75">
      <c r="A352" s="26" t="s">
        <v>59</v>
      </c>
      <c s="31" t="s">
        <v>134</v>
      </c>
      <c s="31" t="s">
        <v>636</v>
      </c>
      <c s="26" t="s">
        <v>62</v>
      </c>
      <c s="32" t="s">
        <v>637</v>
      </c>
      <c s="33" t="s">
        <v>204</v>
      </c>
      <c s="34">
        <v>16</v>
      </c>
      <c s="35">
        <v>0</v>
      </c>
      <c s="35">
        <f>ROUND(ROUND(H352,2)*ROUND(G352,3),2)</f>
      </c>
      <c r="O352">
        <f>(I352*21)/100</f>
      </c>
      <c t="s">
        <v>33</v>
      </c>
    </row>
    <row r="353" spans="1:5" ht="12.75">
      <c r="A353" s="36" t="s">
        <v>65</v>
      </c>
      <c r="E353" s="37" t="s">
        <v>637</v>
      </c>
    </row>
    <row r="354" spans="1:5" ht="12.75">
      <c r="A354" s="38" t="s">
        <v>66</v>
      </c>
      <c r="E354" s="39" t="s">
        <v>62</v>
      </c>
    </row>
    <row r="355" spans="1:5" ht="12.75">
      <c r="A355" t="s">
        <v>67</v>
      </c>
      <c r="E355" s="37" t="s">
        <v>62</v>
      </c>
    </row>
    <row r="356" spans="1:16" ht="12.75">
      <c r="A356" s="26" t="s">
        <v>59</v>
      </c>
      <c s="31" t="s">
        <v>240</v>
      </c>
      <c s="31" t="s">
        <v>638</v>
      </c>
      <c s="26" t="s">
        <v>62</v>
      </c>
      <c s="32" t="s">
        <v>639</v>
      </c>
      <c s="33" t="s">
        <v>81</v>
      </c>
      <c s="34">
        <v>4</v>
      </c>
      <c s="35">
        <v>0</v>
      </c>
      <c s="35">
        <f>ROUND(ROUND(H356,2)*ROUND(G356,3),2)</f>
      </c>
      <c r="O356">
        <f>(I356*21)/100</f>
      </c>
      <c t="s">
        <v>33</v>
      </c>
    </row>
    <row r="357" spans="1:5" ht="12.75">
      <c r="A357" s="36" t="s">
        <v>65</v>
      </c>
      <c r="E357" s="37" t="s">
        <v>639</v>
      </c>
    </row>
    <row r="358" spans="1:5" ht="12.75">
      <c r="A358" s="38" t="s">
        <v>66</v>
      </c>
      <c r="E358" s="39" t="s">
        <v>62</v>
      </c>
    </row>
    <row r="359" spans="1:5" ht="12.75">
      <c r="A359" t="s">
        <v>67</v>
      </c>
      <c r="E359" s="37" t="s">
        <v>62</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4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0+O11+O32+O49+O102+O123+O196+O229</f>
      </c>
      <c t="s">
        <v>32</v>
      </c>
    </row>
    <row r="3" spans="1:16" ht="15" customHeight="1">
      <c r="A3" t="s">
        <v>12</v>
      </c>
      <c s="12" t="s">
        <v>14</v>
      </c>
      <c s="13" t="s">
        <v>15</v>
      </c>
      <c s="1"/>
      <c s="14" t="s">
        <v>16</v>
      </c>
      <c s="1"/>
      <c s="9"/>
      <c s="8" t="s">
        <v>644</v>
      </c>
      <c s="43">
        <f>0+I11+I32+I49+I102+I123+I196+I229</f>
      </c>
      <c r="O3" t="s">
        <v>29</v>
      </c>
      <c t="s">
        <v>33</v>
      </c>
    </row>
    <row r="4" spans="1:16" ht="15" customHeight="1">
      <c r="A4" t="s">
        <v>17</v>
      </c>
      <c s="12" t="s">
        <v>18</v>
      </c>
      <c s="13" t="s">
        <v>19</v>
      </c>
      <c s="1"/>
      <c s="14" t="s">
        <v>20</v>
      </c>
      <c s="1"/>
      <c s="1"/>
      <c s="11"/>
      <c s="11"/>
      <c r="O4" t="s">
        <v>30</v>
      </c>
      <c t="s">
        <v>33</v>
      </c>
    </row>
    <row r="5" spans="1:16" ht="12.75" customHeight="1">
      <c r="A5" t="s">
        <v>21</v>
      </c>
      <c s="12" t="s">
        <v>18</v>
      </c>
      <c s="13" t="s">
        <v>640</v>
      </c>
      <c s="1"/>
      <c s="14" t="s">
        <v>641</v>
      </c>
      <c s="1"/>
      <c s="1"/>
      <c s="1"/>
      <c s="1"/>
      <c r="O5" t="s">
        <v>31</v>
      </c>
      <c t="s">
        <v>33</v>
      </c>
    </row>
    <row r="6" spans="1:9" ht="12.75" customHeight="1">
      <c r="A6" t="s">
        <v>24</v>
      </c>
      <c s="12" t="s">
        <v>18</v>
      </c>
      <c s="13" t="s">
        <v>642</v>
      </c>
      <c s="1"/>
      <c s="14" t="s">
        <v>643</v>
      </c>
      <c s="1"/>
      <c s="1"/>
      <c s="1"/>
      <c s="1"/>
    </row>
    <row r="7" spans="1:9" ht="12.75" customHeight="1">
      <c r="A7" t="s">
        <v>27</v>
      </c>
      <c s="16" t="s">
        <v>28</v>
      </c>
      <c s="17" t="s">
        <v>644</v>
      </c>
      <c s="6"/>
      <c s="18" t="s">
        <v>645</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649</v>
      </c>
      <c s="27"/>
      <c s="29" t="s">
        <v>210</v>
      </c>
      <c s="27"/>
      <c s="27"/>
      <c s="27"/>
      <c s="30">
        <f>0+Q11</f>
      </c>
      <c r="O11">
        <f>0+R11</f>
      </c>
      <c r="Q11">
        <f>0+I12+I16+I20+I24+I28</f>
      </c>
      <c>
        <f>0+O12+O16+O20+O24+O28</f>
      </c>
    </row>
    <row r="12" spans="1:16" ht="25.5">
      <c r="A12" s="26" t="s">
        <v>59</v>
      </c>
      <c s="31" t="s">
        <v>39</v>
      </c>
      <c s="31" t="s">
        <v>502</v>
      </c>
      <c s="26" t="s">
        <v>62</v>
      </c>
      <c s="32" t="s">
        <v>503</v>
      </c>
      <c s="33" t="s">
        <v>71</v>
      </c>
      <c s="34">
        <v>225</v>
      </c>
      <c s="35">
        <v>0</v>
      </c>
      <c s="35">
        <f>ROUND(ROUND(H12,2)*ROUND(G12,3),2)</f>
      </c>
      <c r="O12">
        <f>(I12*21)/100</f>
      </c>
      <c t="s">
        <v>33</v>
      </c>
    </row>
    <row r="13" spans="1:5" ht="12.75">
      <c r="A13" s="36" t="s">
        <v>65</v>
      </c>
      <c r="E13" s="37" t="s">
        <v>650</v>
      </c>
    </row>
    <row r="14" spans="1:5" ht="25.5">
      <c r="A14" s="38" t="s">
        <v>66</v>
      </c>
      <c r="E14" s="39" t="s">
        <v>651</v>
      </c>
    </row>
    <row r="15" spans="1:5" ht="76.5">
      <c r="A15" t="s">
        <v>67</v>
      </c>
      <c r="E15" s="37" t="s">
        <v>652</v>
      </c>
    </row>
    <row r="16" spans="1:16" ht="12.75">
      <c r="A16" s="26" t="s">
        <v>59</v>
      </c>
      <c s="31" t="s">
        <v>33</v>
      </c>
      <c s="31" t="s">
        <v>653</v>
      </c>
      <c s="26" t="s">
        <v>62</v>
      </c>
      <c s="32" t="s">
        <v>654</v>
      </c>
      <c s="33" t="s">
        <v>71</v>
      </c>
      <c s="34">
        <v>25</v>
      </c>
      <c s="35">
        <v>0</v>
      </c>
      <c s="35">
        <f>ROUND(ROUND(H16,2)*ROUND(G16,3),2)</f>
      </c>
      <c r="O16">
        <f>(I16*21)/100</f>
      </c>
      <c t="s">
        <v>33</v>
      </c>
    </row>
    <row r="17" spans="1:5" ht="12.75">
      <c r="A17" s="36" t="s">
        <v>65</v>
      </c>
      <c r="E17" s="37" t="s">
        <v>650</v>
      </c>
    </row>
    <row r="18" spans="1:5" ht="25.5">
      <c r="A18" s="38" t="s">
        <v>66</v>
      </c>
      <c r="E18" s="39" t="s">
        <v>651</v>
      </c>
    </row>
    <row r="19" spans="1:5" ht="76.5">
      <c r="A19" t="s">
        <v>67</v>
      </c>
      <c r="E19" s="37" t="s">
        <v>652</v>
      </c>
    </row>
    <row r="20" spans="1:16" ht="12.75">
      <c r="A20" s="26" t="s">
        <v>59</v>
      </c>
      <c s="31" t="s">
        <v>32</v>
      </c>
      <c s="31" t="s">
        <v>655</v>
      </c>
      <c s="26" t="s">
        <v>62</v>
      </c>
      <c s="32" t="s">
        <v>656</v>
      </c>
      <c s="33" t="s">
        <v>71</v>
      </c>
      <c s="34">
        <v>15</v>
      </c>
      <c s="35">
        <v>0</v>
      </c>
      <c s="35">
        <f>ROUND(ROUND(H20,2)*ROUND(G20,3),2)</f>
      </c>
      <c r="O20">
        <f>(I20*21)/100</f>
      </c>
      <c t="s">
        <v>33</v>
      </c>
    </row>
    <row r="21" spans="1:5" ht="12.75">
      <c r="A21" s="36" t="s">
        <v>65</v>
      </c>
      <c r="E21" s="37" t="s">
        <v>650</v>
      </c>
    </row>
    <row r="22" spans="1:5" ht="25.5">
      <c r="A22" s="38" t="s">
        <v>66</v>
      </c>
      <c r="E22" s="39" t="s">
        <v>651</v>
      </c>
    </row>
    <row r="23" spans="1:5" ht="76.5">
      <c r="A23" t="s">
        <v>67</v>
      </c>
      <c r="E23" s="37" t="s">
        <v>652</v>
      </c>
    </row>
    <row r="24" spans="1:16" ht="12.75">
      <c r="A24" s="26" t="s">
        <v>59</v>
      </c>
      <c s="31" t="s">
        <v>43</v>
      </c>
      <c s="31" t="s">
        <v>657</v>
      </c>
      <c s="26" t="s">
        <v>62</v>
      </c>
      <c s="32" t="s">
        <v>658</v>
      </c>
      <c s="33" t="s">
        <v>225</v>
      </c>
      <c s="34">
        <v>1</v>
      </c>
      <c s="35">
        <v>0</v>
      </c>
      <c s="35">
        <f>ROUND(ROUND(H24,2)*ROUND(G24,3),2)</f>
      </c>
      <c r="O24">
        <f>(I24*21)/100</f>
      </c>
      <c t="s">
        <v>33</v>
      </c>
    </row>
    <row r="25" spans="1:5" ht="12.75">
      <c r="A25" s="36" t="s">
        <v>65</v>
      </c>
      <c r="E25" s="37" t="s">
        <v>650</v>
      </c>
    </row>
    <row r="26" spans="1:5" ht="25.5">
      <c r="A26" s="38" t="s">
        <v>66</v>
      </c>
      <c r="E26" s="39" t="s">
        <v>651</v>
      </c>
    </row>
    <row r="27" spans="1:5" ht="38.25">
      <c r="A27" t="s">
        <v>67</v>
      </c>
      <c r="E27" s="37" t="s">
        <v>659</v>
      </c>
    </row>
    <row r="28" spans="1:16" ht="12.75">
      <c r="A28" s="26" t="s">
        <v>59</v>
      </c>
      <c s="31" t="s">
        <v>45</v>
      </c>
      <c s="31" t="s">
        <v>660</v>
      </c>
      <c s="26" t="s">
        <v>62</v>
      </c>
      <c s="32" t="s">
        <v>661</v>
      </c>
      <c s="33" t="s">
        <v>81</v>
      </c>
      <c s="34">
        <v>1</v>
      </c>
      <c s="35">
        <v>0</v>
      </c>
      <c s="35">
        <f>ROUND(ROUND(H28,2)*ROUND(G28,3),2)</f>
      </c>
      <c r="O28">
        <f>(I28*21)/100</f>
      </c>
      <c t="s">
        <v>33</v>
      </c>
    </row>
    <row r="29" spans="1:5" ht="12.75">
      <c r="A29" s="36" t="s">
        <v>65</v>
      </c>
      <c r="E29" s="37" t="s">
        <v>650</v>
      </c>
    </row>
    <row r="30" spans="1:5" ht="25.5">
      <c r="A30" s="38" t="s">
        <v>66</v>
      </c>
      <c r="E30" s="39" t="s">
        <v>651</v>
      </c>
    </row>
    <row r="31" spans="1:5" ht="38.25">
      <c r="A31" t="s">
        <v>67</v>
      </c>
      <c r="E31" s="37" t="s">
        <v>659</v>
      </c>
    </row>
    <row r="32" spans="1:18" ht="12.75" customHeight="1">
      <c r="A32" s="6" t="s">
        <v>56</v>
      </c>
      <c s="6"/>
      <c s="41" t="s">
        <v>662</v>
      </c>
      <c s="6"/>
      <c s="29" t="s">
        <v>663</v>
      </c>
      <c s="6"/>
      <c s="6"/>
      <c s="6"/>
      <c s="42">
        <f>0+Q32</f>
      </c>
      <c r="O32">
        <f>0+R32</f>
      </c>
      <c r="Q32">
        <f>0+I33+I37+I41+I45</f>
      </c>
      <c>
        <f>0+O33+O37+O41+O45</f>
      </c>
    </row>
    <row r="33" spans="1:16" ht="12.75">
      <c r="A33" s="26" t="s">
        <v>59</v>
      </c>
      <c s="31" t="s">
        <v>47</v>
      </c>
      <c s="31" t="s">
        <v>664</v>
      </c>
      <c s="26" t="s">
        <v>62</v>
      </c>
      <c s="32" t="s">
        <v>665</v>
      </c>
      <c s="33" t="s">
        <v>81</v>
      </c>
      <c s="34">
        <v>5</v>
      </c>
      <c s="35">
        <v>0</v>
      </c>
      <c s="35">
        <f>ROUND(ROUND(H33,2)*ROUND(G33,3),2)</f>
      </c>
      <c r="O33">
        <f>(I33*21)/100</f>
      </c>
      <c t="s">
        <v>33</v>
      </c>
    </row>
    <row r="34" spans="1:5" ht="12.75">
      <c r="A34" s="36" t="s">
        <v>65</v>
      </c>
      <c r="E34" s="37" t="s">
        <v>650</v>
      </c>
    </row>
    <row r="35" spans="1:5" ht="25.5">
      <c r="A35" s="38" t="s">
        <v>66</v>
      </c>
      <c r="E35" s="39" t="s">
        <v>651</v>
      </c>
    </row>
    <row r="36" spans="1:5" ht="76.5">
      <c r="A36" t="s">
        <v>67</v>
      </c>
      <c r="E36" s="37" t="s">
        <v>666</v>
      </c>
    </row>
    <row r="37" spans="1:16" ht="12.75">
      <c r="A37" s="26" t="s">
        <v>59</v>
      </c>
      <c s="31" t="s">
        <v>201</v>
      </c>
      <c s="31" t="s">
        <v>667</v>
      </c>
      <c s="26" t="s">
        <v>62</v>
      </c>
      <c s="32" t="s">
        <v>668</v>
      </c>
      <c s="33" t="s">
        <v>81</v>
      </c>
      <c s="34">
        <v>2</v>
      </c>
      <c s="35">
        <v>0</v>
      </c>
      <c s="35">
        <f>ROUND(ROUND(H37,2)*ROUND(G37,3),2)</f>
      </c>
      <c r="O37">
        <f>(I37*21)/100</f>
      </c>
      <c t="s">
        <v>33</v>
      </c>
    </row>
    <row r="38" spans="1:5" ht="12.75">
      <c r="A38" s="36" t="s">
        <v>65</v>
      </c>
      <c r="E38" s="37" t="s">
        <v>650</v>
      </c>
    </row>
    <row r="39" spans="1:5" ht="25.5">
      <c r="A39" s="38" t="s">
        <v>66</v>
      </c>
      <c r="E39" s="39" t="s">
        <v>651</v>
      </c>
    </row>
    <row r="40" spans="1:5" ht="76.5">
      <c r="A40" t="s">
        <v>67</v>
      </c>
      <c r="E40" s="37" t="s">
        <v>669</v>
      </c>
    </row>
    <row r="41" spans="1:16" ht="12.75">
      <c r="A41" s="26" t="s">
        <v>59</v>
      </c>
      <c s="31" t="s">
        <v>226</v>
      </c>
      <c s="31" t="s">
        <v>670</v>
      </c>
      <c s="26" t="s">
        <v>62</v>
      </c>
      <c s="32" t="s">
        <v>671</v>
      </c>
      <c s="33" t="s">
        <v>81</v>
      </c>
      <c s="34">
        <v>1</v>
      </c>
      <c s="35">
        <v>0</v>
      </c>
      <c s="35">
        <f>ROUND(ROUND(H41,2)*ROUND(G41,3),2)</f>
      </c>
      <c r="O41">
        <f>(I41*21)/100</f>
      </c>
      <c t="s">
        <v>33</v>
      </c>
    </row>
    <row r="42" spans="1:5" ht="12.75">
      <c r="A42" s="36" t="s">
        <v>65</v>
      </c>
      <c r="E42" s="37" t="s">
        <v>650</v>
      </c>
    </row>
    <row r="43" spans="1:5" ht="25.5">
      <c r="A43" s="38" t="s">
        <v>66</v>
      </c>
      <c r="E43" s="39" t="s">
        <v>651</v>
      </c>
    </row>
    <row r="44" spans="1:5" ht="89.25">
      <c r="A44" t="s">
        <v>67</v>
      </c>
      <c r="E44" s="37" t="s">
        <v>672</v>
      </c>
    </row>
    <row r="45" spans="1:16" ht="12.75">
      <c r="A45" s="26" t="s">
        <v>59</v>
      </c>
      <c s="31" t="s">
        <v>186</v>
      </c>
      <c s="31" t="s">
        <v>673</v>
      </c>
      <c s="26" t="s">
        <v>62</v>
      </c>
      <c s="32" t="s">
        <v>674</v>
      </c>
      <c s="33" t="s">
        <v>81</v>
      </c>
      <c s="34">
        <v>1</v>
      </c>
      <c s="35">
        <v>0</v>
      </c>
      <c s="35">
        <f>ROUND(ROUND(H45,2)*ROUND(G45,3),2)</f>
      </c>
      <c r="O45">
        <f>(I45*21)/100</f>
      </c>
      <c t="s">
        <v>33</v>
      </c>
    </row>
    <row r="46" spans="1:5" ht="12.75">
      <c r="A46" s="36" t="s">
        <v>65</v>
      </c>
      <c r="E46" s="37" t="s">
        <v>650</v>
      </c>
    </row>
    <row r="47" spans="1:5" ht="25.5">
      <c r="A47" s="38" t="s">
        <v>66</v>
      </c>
      <c r="E47" s="39" t="s">
        <v>651</v>
      </c>
    </row>
    <row r="48" spans="1:5" ht="51">
      <c r="A48" t="s">
        <v>67</v>
      </c>
      <c r="E48" s="37" t="s">
        <v>675</v>
      </c>
    </row>
    <row r="49" spans="1:18" ht="12.75" customHeight="1">
      <c r="A49" s="6" t="s">
        <v>56</v>
      </c>
      <c s="6"/>
      <c s="41" t="s">
        <v>676</v>
      </c>
      <c s="6"/>
      <c s="29" t="s">
        <v>677</v>
      </c>
      <c s="6"/>
      <c s="6"/>
      <c s="6"/>
      <c s="42">
        <f>0+Q49</f>
      </c>
      <c r="O49">
        <f>0+R49</f>
      </c>
      <c r="Q49">
        <f>0+I50+I54+I58+I62+I66+I70+I74+I78+I82+I86+I90+I94+I98</f>
      </c>
      <c>
        <f>0+O50+O54+O58+O62+O66+O70+O74+O78+O82+O86+O90+O94+O98</f>
      </c>
    </row>
    <row r="50" spans="1:16" ht="25.5">
      <c r="A50" s="26" t="s">
        <v>59</v>
      </c>
      <c s="31" t="s">
        <v>50</v>
      </c>
      <c s="31" t="s">
        <v>678</v>
      </c>
      <c s="26" t="s">
        <v>62</v>
      </c>
      <c s="32" t="s">
        <v>679</v>
      </c>
      <c s="33" t="s">
        <v>71</v>
      </c>
      <c s="34">
        <v>10</v>
      </c>
      <c s="35">
        <v>0</v>
      </c>
      <c s="35">
        <f>ROUND(ROUND(H50,2)*ROUND(G50,3),2)</f>
      </c>
      <c r="O50">
        <f>(I50*21)/100</f>
      </c>
      <c t="s">
        <v>33</v>
      </c>
    </row>
    <row r="51" spans="1:5" ht="12.75">
      <c r="A51" s="36" t="s">
        <v>65</v>
      </c>
      <c r="E51" s="37" t="s">
        <v>650</v>
      </c>
    </row>
    <row r="52" spans="1:5" ht="25.5">
      <c r="A52" s="38" t="s">
        <v>66</v>
      </c>
      <c r="E52" s="39" t="s">
        <v>651</v>
      </c>
    </row>
    <row r="53" spans="1:5" ht="89.25">
      <c r="A53" t="s">
        <v>67</v>
      </c>
      <c r="E53" s="37" t="s">
        <v>680</v>
      </c>
    </row>
    <row r="54" spans="1:16" ht="12.75">
      <c r="A54" s="26" t="s">
        <v>59</v>
      </c>
      <c s="31" t="s">
        <v>52</v>
      </c>
      <c s="31" t="s">
        <v>256</v>
      </c>
      <c s="26" t="s">
        <v>62</v>
      </c>
      <c s="32" t="s">
        <v>257</v>
      </c>
      <c s="33" t="s">
        <v>71</v>
      </c>
      <c s="34">
        <v>10</v>
      </c>
      <c s="35">
        <v>0</v>
      </c>
      <c s="35">
        <f>ROUND(ROUND(H54,2)*ROUND(G54,3),2)</f>
      </c>
      <c r="O54">
        <f>(I54*21)/100</f>
      </c>
      <c t="s">
        <v>33</v>
      </c>
    </row>
    <row r="55" spans="1:5" ht="12.75">
      <c r="A55" s="36" t="s">
        <v>65</v>
      </c>
      <c r="E55" s="37" t="s">
        <v>650</v>
      </c>
    </row>
    <row r="56" spans="1:5" ht="25.5">
      <c r="A56" s="38" t="s">
        <v>66</v>
      </c>
      <c r="E56" s="39" t="s">
        <v>651</v>
      </c>
    </row>
    <row r="57" spans="1:5" ht="89.25">
      <c r="A57" t="s">
        <v>67</v>
      </c>
      <c r="E57" s="37" t="s">
        <v>680</v>
      </c>
    </row>
    <row r="58" spans="1:16" ht="12.75">
      <c r="A58" s="26" t="s">
        <v>59</v>
      </c>
      <c s="31" t="s">
        <v>231</v>
      </c>
      <c s="31" t="s">
        <v>681</v>
      </c>
      <c s="26" t="s">
        <v>62</v>
      </c>
      <c s="32" t="s">
        <v>682</v>
      </c>
      <c s="33" t="s">
        <v>71</v>
      </c>
      <c s="34">
        <v>10</v>
      </c>
      <c s="35">
        <v>0</v>
      </c>
      <c s="35">
        <f>ROUND(ROUND(H58,2)*ROUND(G58,3),2)</f>
      </c>
      <c r="O58">
        <f>(I58*21)/100</f>
      </c>
      <c t="s">
        <v>33</v>
      </c>
    </row>
    <row r="59" spans="1:5" ht="12.75">
      <c r="A59" s="36" t="s">
        <v>65</v>
      </c>
      <c r="E59" s="37" t="s">
        <v>650</v>
      </c>
    </row>
    <row r="60" spans="1:5" ht="25.5">
      <c r="A60" s="38" t="s">
        <v>66</v>
      </c>
      <c r="E60" s="39" t="s">
        <v>651</v>
      </c>
    </row>
    <row r="61" spans="1:5" ht="89.25">
      <c r="A61" t="s">
        <v>67</v>
      </c>
      <c r="E61" s="37" t="s">
        <v>680</v>
      </c>
    </row>
    <row r="62" spans="1:16" ht="12.75">
      <c r="A62" s="26" t="s">
        <v>59</v>
      </c>
      <c s="31" t="s">
        <v>234</v>
      </c>
      <c s="31" t="s">
        <v>683</v>
      </c>
      <c s="26" t="s">
        <v>62</v>
      </c>
      <c s="32" t="s">
        <v>684</v>
      </c>
      <c s="33" t="s">
        <v>71</v>
      </c>
      <c s="34">
        <v>225</v>
      </c>
      <c s="35">
        <v>0</v>
      </c>
      <c s="35">
        <f>ROUND(ROUND(H62,2)*ROUND(G62,3),2)</f>
      </c>
      <c r="O62">
        <f>(I62*21)/100</f>
      </c>
      <c t="s">
        <v>33</v>
      </c>
    </row>
    <row r="63" spans="1:5" ht="12.75">
      <c r="A63" s="36" t="s">
        <v>65</v>
      </c>
      <c r="E63" s="37" t="s">
        <v>650</v>
      </c>
    </row>
    <row r="64" spans="1:5" ht="25.5">
      <c r="A64" s="38" t="s">
        <v>66</v>
      </c>
      <c r="E64" s="39" t="s">
        <v>651</v>
      </c>
    </row>
    <row r="65" spans="1:5" ht="51">
      <c r="A65" t="s">
        <v>67</v>
      </c>
      <c r="E65" s="37" t="s">
        <v>685</v>
      </c>
    </row>
    <row r="66" spans="1:16" ht="12.75">
      <c r="A66" s="26" t="s">
        <v>59</v>
      </c>
      <c s="31" t="s">
        <v>237</v>
      </c>
      <c s="31" t="s">
        <v>686</v>
      </c>
      <c s="26" t="s">
        <v>62</v>
      </c>
      <c s="32" t="s">
        <v>687</v>
      </c>
      <c s="33" t="s">
        <v>81</v>
      </c>
      <c s="34">
        <v>52</v>
      </c>
      <c s="35">
        <v>0</v>
      </c>
      <c s="35">
        <f>ROUND(ROUND(H66,2)*ROUND(G66,3),2)</f>
      </c>
      <c r="O66">
        <f>(I66*21)/100</f>
      </c>
      <c t="s">
        <v>33</v>
      </c>
    </row>
    <row r="67" spans="1:5" ht="12.75">
      <c r="A67" s="36" t="s">
        <v>65</v>
      </c>
      <c r="E67" s="37" t="s">
        <v>650</v>
      </c>
    </row>
    <row r="68" spans="1:5" ht="25.5">
      <c r="A68" s="38" t="s">
        <v>66</v>
      </c>
      <c r="E68" s="39" t="s">
        <v>651</v>
      </c>
    </row>
    <row r="69" spans="1:5" ht="38.25">
      <c r="A69" t="s">
        <v>67</v>
      </c>
      <c r="E69" s="37" t="s">
        <v>688</v>
      </c>
    </row>
    <row r="70" spans="1:16" ht="12.75">
      <c r="A70" s="26" t="s">
        <v>59</v>
      </c>
      <c s="31" t="s">
        <v>240</v>
      </c>
      <c s="31" t="s">
        <v>689</v>
      </c>
      <c s="26" t="s">
        <v>62</v>
      </c>
      <c s="32" t="s">
        <v>690</v>
      </c>
      <c s="33" t="s">
        <v>71</v>
      </c>
      <c s="34">
        <v>112</v>
      </c>
      <c s="35">
        <v>0</v>
      </c>
      <c s="35">
        <f>ROUND(ROUND(H70,2)*ROUND(G70,3),2)</f>
      </c>
      <c r="O70">
        <f>(I70*21)/100</f>
      </c>
      <c t="s">
        <v>33</v>
      </c>
    </row>
    <row r="71" spans="1:5" ht="12.75">
      <c r="A71" s="36" t="s">
        <v>65</v>
      </c>
      <c r="E71" s="37" t="s">
        <v>650</v>
      </c>
    </row>
    <row r="72" spans="1:5" ht="25.5">
      <c r="A72" s="38" t="s">
        <v>66</v>
      </c>
      <c r="E72" s="39" t="s">
        <v>651</v>
      </c>
    </row>
    <row r="73" spans="1:5" ht="38.25">
      <c r="A73" t="s">
        <v>67</v>
      </c>
      <c r="E73" s="37" t="s">
        <v>691</v>
      </c>
    </row>
    <row r="74" spans="1:16" ht="12.75">
      <c r="A74" s="26" t="s">
        <v>59</v>
      </c>
      <c s="31" t="s">
        <v>243</v>
      </c>
      <c s="31" t="s">
        <v>692</v>
      </c>
      <c s="26" t="s">
        <v>62</v>
      </c>
      <c s="32" t="s">
        <v>693</v>
      </c>
      <c s="33" t="s">
        <v>71</v>
      </c>
      <c s="34">
        <v>28</v>
      </c>
      <c s="35">
        <v>0</v>
      </c>
      <c s="35">
        <f>ROUND(ROUND(H74,2)*ROUND(G74,3),2)</f>
      </c>
      <c r="O74">
        <f>(I74*21)/100</f>
      </c>
      <c t="s">
        <v>33</v>
      </c>
    </row>
    <row r="75" spans="1:5" ht="12.75">
      <c r="A75" s="36" t="s">
        <v>65</v>
      </c>
      <c r="E75" s="37" t="s">
        <v>650</v>
      </c>
    </row>
    <row r="76" spans="1:5" ht="25.5">
      <c r="A76" s="38" t="s">
        <v>66</v>
      </c>
      <c r="E76" s="39" t="s">
        <v>651</v>
      </c>
    </row>
    <row r="77" spans="1:5" ht="38.25">
      <c r="A77" t="s">
        <v>67</v>
      </c>
      <c r="E77" s="37" t="s">
        <v>691</v>
      </c>
    </row>
    <row r="78" spans="1:16" ht="12.75">
      <c r="A78" s="26" t="s">
        <v>59</v>
      </c>
      <c s="31" t="s">
        <v>246</v>
      </c>
      <c s="31" t="s">
        <v>694</v>
      </c>
      <c s="26" t="s">
        <v>62</v>
      </c>
      <c s="32" t="s">
        <v>695</v>
      </c>
      <c s="33" t="s">
        <v>71</v>
      </c>
      <c s="34">
        <v>10</v>
      </c>
      <c s="35">
        <v>0</v>
      </c>
      <c s="35">
        <f>ROUND(ROUND(H78,2)*ROUND(G78,3),2)</f>
      </c>
      <c r="O78">
        <f>(I78*21)/100</f>
      </c>
      <c t="s">
        <v>33</v>
      </c>
    </row>
    <row r="79" spans="1:5" ht="12.75">
      <c r="A79" s="36" t="s">
        <v>65</v>
      </c>
      <c r="E79" s="37" t="s">
        <v>650</v>
      </c>
    </row>
    <row r="80" spans="1:5" ht="25.5">
      <c r="A80" s="38" t="s">
        <v>66</v>
      </c>
      <c r="E80" s="39" t="s">
        <v>651</v>
      </c>
    </row>
    <row r="81" spans="1:5" ht="38.25">
      <c r="A81" t="s">
        <v>67</v>
      </c>
      <c r="E81" s="37" t="s">
        <v>691</v>
      </c>
    </row>
    <row r="82" spans="1:16" ht="25.5">
      <c r="A82" s="26" t="s">
        <v>59</v>
      </c>
      <c s="31" t="s">
        <v>60</v>
      </c>
      <c s="31" t="s">
        <v>696</v>
      </c>
      <c s="26" t="s">
        <v>62</v>
      </c>
      <c s="32" t="s">
        <v>697</v>
      </c>
      <c s="33" t="s">
        <v>81</v>
      </c>
      <c s="34">
        <v>10</v>
      </c>
      <c s="35">
        <v>0</v>
      </c>
      <c s="35">
        <f>ROUND(ROUND(H82,2)*ROUND(G82,3),2)</f>
      </c>
      <c r="O82">
        <f>(I82*21)/100</f>
      </c>
      <c t="s">
        <v>33</v>
      </c>
    </row>
    <row r="83" spans="1:5" ht="12.75">
      <c r="A83" s="36" t="s">
        <v>65</v>
      </c>
      <c r="E83" s="37" t="s">
        <v>650</v>
      </c>
    </row>
    <row r="84" spans="1:5" ht="25.5">
      <c r="A84" s="38" t="s">
        <v>66</v>
      </c>
      <c r="E84" s="39" t="s">
        <v>651</v>
      </c>
    </row>
    <row r="85" spans="1:5" ht="51">
      <c r="A85" t="s">
        <v>67</v>
      </c>
      <c r="E85" s="37" t="s">
        <v>685</v>
      </c>
    </row>
    <row r="86" spans="1:16" ht="25.5">
      <c r="A86" s="26" t="s">
        <v>59</v>
      </c>
      <c s="31" t="s">
        <v>68</v>
      </c>
      <c s="31" t="s">
        <v>698</v>
      </c>
      <c s="26" t="s">
        <v>62</v>
      </c>
      <c s="32" t="s">
        <v>699</v>
      </c>
      <c s="33" t="s">
        <v>81</v>
      </c>
      <c s="34">
        <v>1</v>
      </c>
      <c s="35">
        <v>0</v>
      </c>
      <c s="35">
        <f>ROUND(ROUND(H86,2)*ROUND(G86,3),2)</f>
      </c>
      <c r="O86">
        <f>(I86*21)/100</f>
      </c>
      <c t="s">
        <v>33</v>
      </c>
    </row>
    <row r="87" spans="1:5" ht="12.75">
      <c r="A87" s="36" t="s">
        <v>65</v>
      </c>
      <c r="E87" s="37" t="s">
        <v>650</v>
      </c>
    </row>
    <row r="88" spans="1:5" ht="25.5">
      <c r="A88" s="38" t="s">
        <v>66</v>
      </c>
      <c r="E88" s="39" t="s">
        <v>651</v>
      </c>
    </row>
    <row r="89" spans="1:5" ht="102">
      <c r="A89" t="s">
        <v>67</v>
      </c>
      <c r="E89" s="37" t="s">
        <v>700</v>
      </c>
    </row>
    <row r="90" spans="1:16" ht="25.5">
      <c r="A90" s="26" t="s">
        <v>59</v>
      </c>
      <c s="31" t="s">
        <v>72</v>
      </c>
      <c s="31" t="s">
        <v>258</v>
      </c>
      <c s="26" t="s">
        <v>62</v>
      </c>
      <c s="32" t="s">
        <v>259</v>
      </c>
      <c s="33" t="s">
        <v>81</v>
      </c>
      <c s="34">
        <v>2</v>
      </c>
      <c s="35">
        <v>0</v>
      </c>
      <c s="35">
        <f>ROUND(ROUND(H90,2)*ROUND(G90,3),2)</f>
      </c>
      <c r="O90">
        <f>(I90*21)/100</f>
      </c>
      <c t="s">
        <v>33</v>
      </c>
    </row>
    <row r="91" spans="1:5" ht="12.75">
      <c r="A91" s="36" t="s">
        <v>65</v>
      </c>
      <c r="E91" s="37" t="s">
        <v>650</v>
      </c>
    </row>
    <row r="92" spans="1:5" ht="25.5">
      <c r="A92" s="38" t="s">
        <v>66</v>
      </c>
      <c r="E92" s="39" t="s">
        <v>651</v>
      </c>
    </row>
    <row r="93" spans="1:5" ht="102">
      <c r="A93" t="s">
        <v>67</v>
      </c>
      <c r="E93" s="37" t="s">
        <v>700</v>
      </c>
    </row>
    <row r="94" spans="1:16" ht="25.5">
      <c r="A94" s="26" t="s">
        <v>59</v>
      </c>
      <c s="31" t="s">
        <v>75</v>
      </c>
      <c s="31" t="s">
        <v>701</v>
      </c>
      <c s="26" t="s">
        <v>62</v>
      </c>
      <c s="32" t="s">
        <v>702</v>
      </c>
      <c s="33" t="s">
        <v>81</v>
      </c>
      <c s="34">
        <v>2</v>
      </c>
      <c s="35">
        <v>0</v>
      </c>
      <c s="35">
        <f>ROUND(ROUND(H94,2)*ROUND(G94,3),2)</f>
      </c>
      <c r="O94">
        <f>(I94*21)/100</f>
      </c>
      <c t="s">
        <v>33</v>
      </c>
    </row>
    <row r="95" spans="1:5" ht="12.75">
      <c r="A95" s="36" t="s">
        <v>65</v>
      </c>
      <c r="E95" s="37" t="s">
        <v>650</v>
      </c>
    </row>
    <row r="96" spans="1:5" ht="25.5">
      <c r="A96" s="38" t="s">
        <v>66</v>
      </c>
      <c r="E96" s="39" t="s">
        <v>651</v>
      </c>
    </row>
    <row r="97" spans="1:5" ht="102">
      <c r="A97" t="s">
        <v>67</v>
      </c>
      <c r="E97" s="37" t="s">
        <v>700</v>
      </c>
    </row>
    <row r="98" spans="1:16" ht="12.75">
      <c r="A98" s="26" t="s">
        <v>59</v>
      </c>
      <c s="31" t="s">
        <v>78</v>
      </c>
      <c s="31" t="s">
        <v>703</v>
      </c>
      <c s="26" t="s">
        <v>62</v>
      </c>
      <c s="32" t="s">
        <v>704</v>
      </c>
      <c s="33" t="s">
        <v>81</v>
      </c>
      <c s="34">
        <v>94</v>
      </c>
      <c s="35">
        <v>0</v>
      </c>
      <c s="35">
        <f>ROUND(ROUND(H98,2)*ROUND(G98,3),2)</f>
      </c>
      <c r="O98">
        <f>(I98*21)/100</f>
      </c>
      <c t="s">
        <v>33</v>
      </c>
    </row>
    <row r="99" spans="1:5" ht="12.75">
      <c r="A99" s="36" t="s">
        <v>65</v>
      </c>
      <c r="E99" s="37" t="s">
        <v>650</v>
      </c>
    </row>
    <row r="100" spans="1:5" ht="25.5">
      <c r="A100" s="38" t="s">
        <v>66</v>
      </c>
      <c r="E100" s="39" t="s">
        <v>651</v>
      </c>
    </row>
    <row r="101" spans="1:5" ht="89.25">
      <c r="A101" t="s">
        <v>67</v>
      </c>
      <c r="E101" s="37" t="s">
        <v>705</v>
      </c>
    </row>
    <row r="102" spans="1:18" ht="12.75" customHeight="1">
      <c r="A102" s="6" t="s">
        <v>56</v>
      </c>
      <c s="6"/>
      <c s="41" t="s">
        <v>706</v>
      </c>
      <c s="6"/>
      <c s="29" t="s">
        <v>707</v>
      </c>
      <c s="6"/>
      <c s="6"/>
      <c s="6"/>
      <c s="42">
        <f>0+Q102</f>
      </c>
      <c r="O102">
        <f>0+R102</f>
      </c>
      <c r="Q102">
        <f>0+I103+I107+I111+I115+I119</f>
      </c>
      <c>
        <f>0+O103+O107+O111+O115+O119</f>
      </c>
    </row>
    <row r="103" spans="1:16" ht="12.75">
      <c r="A103" s="26" t="s">
        <v>59</v>
      </c>
      <c s="31" t="s">
        <v>82</v>
      </c>
      <c s="31" t="s">
        <v>260</v>
      </c>
      <c s="26" t="s">
        <v>62</v>
      </c>
      <c s="32" t="s">
        <v>261</v>
      </c>
      <c s="33" t="s">
        <v>81</v>
      </c>
      <c s="34">
        <v>2</v>
      </c>
      <c s="35">
        <v>0</v>
      </c>
      <c s="35">
        <f>ROUND(ROUND(H103,2)*ROUND(G103,3),2)</f>
      </c>
      <c r="O103">
        <f>(I103*21)/100</f>
      </c>
      <c t="s">
        <v>33</v>
      </c>
    </row>
    <row r="104" spans="1:5" ht="12.75">
      <c r="A104" s="36" t="s">
        <v>65</v>
      </c>
      <c r="E104" s="37" t="s">
        <v>650</v>
      </c>
    </row>
    <row r="105" spans="1:5" ht="25.5">
      <c r="A105" s="38" t="s">
        <v>66</v>
      </c>
      <c r="E105" s="39" t="s">
        <v>708</v>
      </c>
    </row>
    <row r="106" spans="1:5" ht="102">
      <c r="A106" t="s">
        <v>67</v>
      </c>
      <c r="E106" s="37" t="s">
        <v>709</v>
      </c>
    </row>
    <row r="107" spans="1:16" ht="12.75">
      <c r="A107" s="26" t="s">
        <v>59</v>
      </c>
      <c s="31" t="s">
        <v>85</v>
      </c>
      <c s="31" t="s">
        <v>710</v>
      </c>
      <c s="26" t="s">
        <v>62</v>
      </c>
      <c s="32" t="s">
        <v>711</v>
      </c>
      <c s="33" t="s">
        <v>81</v>
      </c>
      <c s="34">
        <v>1</v>
      </c>
      <c s="35">
        <v>0</v>
      </c>
      <c s="35">
        <f>ROUND(ROUND(H107,2)*ROUND(G107,3),2)</f>
      </c>
      <c r="O107">
        <f>(I107*21)/100</f>
      </c>
      <c t="s">
        <v>33</v>
      </c>
    </row>
    <row r="108" spans="1:5" ht="12.75">
      <c r="A108" s="36" t="s">
        <v>65</v>
      </c>
      <c r="E108" s="37" t="s">
        <v>650</v>
      </c>
    </row>
    <row r="109" spans="1:5" ht="25.5">
      <c r="A109" s="38" t="s">
        <v>66</v>
      </c>
      <c r="E109" s="39" t="s">
        <v>708</v>
      </c>
    </row>
    <row r="110" spans="1:5" ht="102">
      <c r="A110" t="s">
        <v>67</v>
      </c>
      <c r="E110" s="37" t="s">
        <v>709</v>
      </c>
    </row>
    <row r="111" spans="1:16" ht="12.75">
      <c r="A111" s="26" t="s">
        <v>59</v>
      </c>
      <c s="31" t="s">
        <v>88</v>
      </c>
      <c s="31" t="s">
        <v>712</v>
      </c>
      <c s="26" t="s">
        <v>62</v>
      </c>
      <c s="32" t="s">
        <v>713</v>
      </c>
      <c s="33" t="s">
        <v>81</v>
      </c>
      <c s="34">
        <v>2</v>
      </c>
      <c s="35">
        <v>0</v>
      </c>
      <c s="35">
        <f>ROUND(ROUND(H111,2)*ROUND(G111,3),2)</f>
      </c>
      <c r="O111">
        <f>(I111*21)/100</f>
      </c>
      <c t="s">
        <v>33</v>
      </c>
    </row>
    <row r="112" spans="1:5" ht="12.75">
      <c r="A112" s="36" t="s">
        <v>65</v>
      </c>
      <c r="E112" s="37" t="s">
        <v>650</v>
      </c>
    </row>
    <row r="113" spans="1:5" ht="25.5">
      <c r="A113" s="38" t="s">
        <v>66</v>
      </c>
      <c r="E113" s="39" t="s">
        <v>708</v>
      </c>
    </row>
    <row r="114" spans="1:5" ht="102">
      <c r="A114" t="s">
        <v>67</v>
      </c>
      <c r="E114" s="37" t="s">
        <v>709</v>
      </c>
    </row>
    <row r="115" spans="1:16" ht="12.75">
      <c r="A115" s="26" t="s">
        <v>59</v>
      </c>
      <c s="31" t="s">
        <v>91</v>
      </c>
      <c s="31" t="s">
        <v>714</v>
      </c>
      <c s="26" t="s">
        <v>62</v>
      </c>
      <c s="32" t="s">
        <v>715</v>
      </c>
      <c s="33" t="s">
        <v>81</v>
      </c>
      <c s="34">
        <v>1</v>
      </c>
      <c s="35">
        <v>0</v>
      </c>
      <c s="35">
        <f>ROUND(ROUND(H115,2)*ROUND(G115,3),2)</f>
      </c>
      <c r="O115">
        <f>(I115*21)/100</f>
      </c>
      <c t="s">
        <v>33</v>
      </c>
    </row>
    <row r="116" spans="1:5" ht="12.75">
      <c r="A116" s="36" t="s">
        <v>65</v>
      </c>
      <c r="E116" s="37" t="s">
        <v>650</v>
      </c>
    </row>
    <row r="117" spans="1:5" ht="25.5">
      <c r="A117" s="38" t="s">
        <v>66</v>
      </c>
      <c r="E117" s="39" t="s">
        <v>708</v>
      </c>
    </row>
    <row r="118" spans="1:5" ht="102">
      <c r="A118" t="s">
        <v>67</v>
      </c>
      <c r="E118" s="37" t="s">
        <v>716</v>
      </c>
    </row>
    <row r="119" spans="1:16" ht="12.75">
      <c r="A119" s="26" t="s">
        <v>59</v>
      </c>
      <c s="31" t="s">
        <v>94</v>
      </c>
      <c s="31" t="s">
        <v>717</v>
      </c>
      <c s="26" t="s">
        <v>62</v>
      </c>
      <c s="32" t="s">
        <v>718</v>
      </c>
      <c s="33" t="s">
        <v>81</v>
      </c>
      <c s="34">
        <v>1</v>
      </c>
      <c s="35">
        <v>0</v>
      </c>
      <c s="35">
        <f>ROUND(ROUND(H119,2)*ROUND(G119,3),2)</f>
      </c>
      <c r="O119">
        <f>(I119*21)/100</f>
      </c>
      <c t="s">
        <v>33</v>
      </c>
    </row>
    <row r="120" spans="1:5" ht="12.75">
      <c r="A120" s="36" t="s">
        <v>65</v>
      </c>
      <c r="E120" s="37" t="s">
        <v>650</v>
      </c>
    </row>
    <row r="121" spans="1:5" ht="25.5">
      <c r="A121" s="38" t="s">
        <v>66</v>
      </c>
      <c r="E121" s="39" t="s">
        <v>708</v>
      </c>
    </row>
    <row r="122" spans="1:5" ht="102">
      <c r="A122" t="s">
        <v>67</v>
      </c>
      <c r="E122" s="37" t="s">
        <v>716</v>
      </c>
    </row>
    <row r="123" spans="1:18" ht="12.75" customHeight="1">
      <c r="A123" s="6" t="s">
        <v>56</v>
      </c>
      <c s="6"/>
      <c s="41" t="s">
        <v>719</v>
      </c>
      <c s="6"/>
      <c s="29" t="s">
        <v>720</v>
      </c>
      <c s="6"/>
      <c s="6"/>
      <c s="6"/>
      <c s="42">
        <f>0+Q123</f>
      </c>
      <c r="O123">
        <f>0+R123</f>
      </c>
      <c r="Q123">
        <f>0+I124+I128+I132+I136+I140+I144+I148+I152+I156+I160+I164+I168+I172+I176+I180+I184+I188+I192</f>
      </c>
      <c>
        <f>0+O124+O128+O132+O136+O140+O144+O148+O152+O156+O160+O164+O168+O172+O176+O180+O184+O188+O192</f>
      </c>
    </row>
    <row r="124" spans="1:16" ht="12.75">
      <c r="A124" s="26" t="s">
        <v>59</v>
      </c>
      <c s="31" t="s">
        <v>97</v>
      </c>
      <c s="31" t="s">
        <v>721</v>
      </c>
      <c s="26" t="s">
        <v>62</v>
      </c>
      <c s="32" t="s">
        <v>722</v>
      </c>
      <c s="33" t="s">
        <v>81</v>
      </c>
      <c s="34">
        <v>1</v>
      </c>
      <c s="35">
        <v>0</v>
      </c>
      <c s="35">
        <f>ROUND(ROUND(H124,2)*ROUND(G124,3),2)</f>
      </c>
      <c r="O124">
        <f>(I124*21)/100</f>
      </c>
      <c t="s">
        <v>33</v>
      </c>
    </row>
    <row r="125" spans="1:5" ht="12.75">
      <c r="A125" s="36" t="s">
        <v>65</v>
      </c>
      <c r="E125" s="37" t="s">
        <v>650</v>
      </c>
    </row>
    <row r="126" spans="1:5" ht="25.5">
      <c r="A126" s="38" t="s">
        <v>66</v>
      </c>
      <c r="E126" s="39" t="s">
        <v>723</v>
      </c>
    </row>
    <row r="127" spans="1:5" ht="191.25">
      <c r="A127" t="s">
        <v>67</v>
      </c>
      <c r="E127" s="37" t="s">
        <v>724</v>
      </c>
    </row>
    <row r="128" spans="1:16" ht="12.75">
      <c r="A128" s="26" t="s">
        <v>59</v>
      </c>
      <c s="31" t="s">
        <v>100</v>
      </c>
      <c s="31" t="s">
        <v>725</v>
      </c>
      <c s="26" t="s">
        <v>62</v>
      </c>
      <c s="32" t="s">
        <v>726</v>
      </c>
      <c s="33" t="s">
        <v>81</v>
      </c>
      <c s="34">
        <v>1.5</v>
      </c>
      <c s="35">
        <v>0</v>
      </c>
      <c s="35">
        <f>ROUND(ROUND(H128,2)*ROUND(G128,3),2)</f>
      </c>
      <c r="O128">
        <f>(I128*21)/100</f>
      </c>
      <c t="s">
        <v>33</v>
      </c>
    </row>
    <row r="129" spans="1:5" ht="12.75">
      <c r="A129" s="36" t="s">
        <v>65</v>
      </c>
      <c r="E129" s="37" t="s">
        <v>650</v>
      </c>
    </row>
    <row r="130" spans="1:5" ht="25.5">
      <c r="A130" s="38" t="s">
        <v>66</v>
      </c>
      <c r="E130" s="39" t="s">
        <v>727</v>
      </c>
    </row>
    <row r="131" spans="1:5" ht="165.75">
      <c r="A131" t="s">
        <v>67</v>
      </c>
      <c r="E131" s="37" t="s">
        <v>728</v>
      </c>
    </row>
    <row r="132" spans="1:16" ht="12.75">
      <c r="A132" s="26" t="s">
        <v>59</v>
      </c>
      <c s="31" t="s">
        <v>103</v>
      </c>
      <c s="31" t="s">
        <v>729</v>
      </c>
      <c s="26" t="s">
        <v>62</v>
      </c>
      <c s="32" t="s">
        <v>730</v>
      </c>
      <c s="33" t="s">
        <v>81</v>
      </c>
      <c s="34">
        <v>1</v>
      </c>
      <c s="35">
        <v>0</v>
      </c>
      <c s="35">
        <f>ROUND(ROUND(H132,2)*ROUND(G132,3),2)</f>
      </c>
      <c r="O132">
        <f>(I132*21)/100</f>
      </c>
      <c t="s">
        <v>33</v>
      </c>
    </row>
    <row r="133" spans="1:5" ht="12.75">
      <c r="A133" s="36" t="s">
        <v>65</v>
      </c>
      <c r="E133" s="37" t="s">
        <v>650</v>
      </c>
    </row>
    <row r="134" spans="1:5" ht="25.5">
      <c r="A134" s="38" t="s">
        <v>66</v>
      </c>
      <c r="E134" s="39" t="s">
        <v>727</v>
      </c>
    </row>
    <row r="135" spans="1:5" ht="153">
      <c r="A135" t="s">
        <v>67</v>
      </c>
      <c r="E135" s="37" t="s">
        <v>731</v>
      </c>
    </row>
    <row r="136" spans="1:16" ht="25.5">
      <c r="A136" s="26" t="s">
        <v>59</v>
      </c>
      <c s="31" t="s">
        <v>107</v>
      </c>
      <c s="31" t="s">
        <v>732</v>
      </c>
      <c s="26" t="s">
        <v>62</v>
      </c>
      <c s="32" t="s">
        <v>733</v>
      </c>
      <c s="33" t="s">
        <v>81</v>
      </c>
      <c s="34">
        <v>16</v>
      </c>
      <c s="35">
        <v>0</v>
      </c>
      <c s="35">
        <f>ROUND(ROUND(H136,2)*ROUND(G136,3),2)</f>
      </c>
      <c r="O136">
        <f>(I136*21)/100</f>
      </c>
      <c t="s">
        <v>33</v>
      </c>
    </row>
    <row r="137" spans="1:5" ht="12.75">
      <c r="A137" s="36" t="s">
        <v>65</v>
      </c>
      <c r="E137" s="37" t="s">
        <v>650</v>
      </c>
    </row>
    <row r="138" spans="1:5" ht="25.5">
      <c r="A138" s="38" t="s">
        <v>66</v>
      </c>
      <c r="E138" s="39" t="s">
        <v>727</v>
      </c>
    </row>
    <row r="139" spans="1:5" ht="153">
      <c r="A139" t="s">
        <v>67</v>
      </c>
      <c r="E139" s="37" t="s">
        <v>731</v>
      </c>
    </row>
    <row r="140" spans="1:16" ht="12.75">
      <c r="A140" s="26" t="s">
        <v>59</v>
      </c>
      <c s="31" t="s">
        <v>110</v>
      </c>
      <c s="31" t="s">
        <v>734</v>
      </c>
      <c s="26" t="s">
        <v>62</v>
      </c>
      <c s="32" t="s">
        <v>735</v>
      </c>
      <c s="33" t="s">
        <v>81</v>
      </c>
      <c s="34">
        <v>1</v>
      </c>
      <c s="35">
        <v>0</v>
      </c>
      <c s="35">
        <f>ROUND(ROUND(H140,2)*ROUND(G140,3),2)</f>
      </c>
      <c r="O140">
        <f>(I140*21)/100</f>
      </c>
      <c t="s">
        <v>33</v>
      </c>
    </row>
    <row r="141" spans="1:5" ht="12.75">
      <c r="A141" s="36" t="s">
        <v>65</v>
      </c>
      <c r="E141" s="37" t="s">
        <v>650</v>
      </c>
    </row>
    <row r="142" spans="1:5" ht="25.5">
      <c r="A142" s="38" t="s">
        <v>66</v>
      </c>
      <c r="E142" s="39" t="s">
        <v>727</v>
      </c>
    </row>
    <row r="143" spans="1:5" ht="165.75">
      <c r="A143" t="s">
        <v>67</v>
      </c>
      <c r="E143" s="37" t="s">
        <v>736</v>
      </c>
    </row>
    <row r="144" spans="1:16" ht="25.5">
      <c r="A144" s="26" t="s">
        <v>59</v>
      </c>
      <c s="31" t="s">
        <v>113</v>
      </c>
      <c s="31" t="s">
        <v>737</v>
      </c>
      <c s="26" t="s">
        <v>62</v>
      </c>
      <c s="32" t="s">
        <v>738</v>
      </c>
      <c s="33" t="s">
        <v>81</v>
      </c>
      <c s="34">
        <v>12</v>
      </c>
      <c s="35">
        <v>0</v>
      </c>
      <c s="35">
        <f>ROUND(ROUND(H144,2)*ROUND(G144,3),2)</f>
      </c>
      <c r="O144">
        <f>(I144*21)/100</f>
      </c>
      <c t="s">
        <v>33</v>
      </c>
    </row>
    <row r="145" spans="1:5" ht="12.75">
      <c r="A145" s="36" t="s">
        <v>65</v>
      </c>
      <c r="E145" s="37" t="s">
        <v>650</v>
      </c>
    </row>
    <row r="146" spans="1:5" ht="25.5">
      <c r="A146" s="38" t="s">
        <v>66</v>
      </c>
      <c r="E146" s="39" t="s">
        <v>739</v>
      </c>
    </row>
    <row r="147" spans="1:5" ht="165.75">
      <c r="A147" t="s">
        <v>67</v>
      </c>
      <c r="E147" s="37" t="s">
        <v>736</v>
      </c>
    </row>
    <row r="148" spans="1:16" ht="12.75">
      <c r="A148" s="26" t="s">
        <v>59</v>
      </c>
      <c s="31" t="s">
        <v>116</v>
      </c>
      <c s="31" t="s">
        <v>740</v>
      </c>
      <c s="26" t="s">
        <v>62</v>
      </c>
      <c s="32" t="s">
        <v>741</v>
      </c>
      <c s="33" t="s">
        <v>81</v>
      </c>
      <c s="34">
        <v>1</v>
      </c>
      <c s="35">
        <v>0</v>
      </c>
      <c s="35">
        <f>ROUND(ROUND(H148,2)*ROUND(G148,3),2)</f>
      </c>
      <c r="O148">
        <f>(I148*21)/100</f>
      </c>
      <c t="s">
        <v>33</v>
      </c>
    </row>
    <row r="149" spans="1:5" ht="12.75">
      <c r="A149" s="36" t="s">
        <v>65</v>
      </c>
      <c r="E149" s="37" t="s">
        <v>650</v>
      </c>
    </row>
    <row r="150" spans="1:5" ht="25.5">
      <c r="A150" s="38" t="s">
        <v>66</v>
      </c>
      <c r="E150" s="39" t="s">
        <v>742</v>
      </c>
    </row>
    <row r="151" spans="1:5" ht="165.75">
      <c r="A151" t="s">
        <v>67</v>
      </c>
      <c r="E151" s="37" t="s">
        <v>743</v>
      </c>
    </row>
    <row r="152" spans="1:16" ht="12.75">
      <c r="A152" s="26" t="s">
        <v>59</v>
      </c>
      <c s="31" t="s">
        <v>119</v>
      </c>
      <c s="31" t="s">
        <v>744</v>
      </c>
      <c s="26" t="s">
        <v>62</v>
      </c>
      <c s="32" t="s">
        <v>745</v>
      </c>
      <c s="33" t="s">
        <v>81</v>
      </c>
      <c s="34">
        <v>1</v>
      </c>
      <c s="35">
        <v>0</v>
      </c>
      <c s="35">
        <f>ROUND(ROUND(H152,2)*ROUND(G152,3),2)</f>
      </c>
      <c r="O152">
        <f>(I152*21)/100</f>
      </c>
      <c t="s">
        <v>33</v>
      </c>
    </row>
    <row r="153" spans="1:5" ht="12.75">
      <c r="A153" s="36" t="s">
        <v>65</v>
      </c>
      <c r="E153" s="37" t="s">
        <v>650</v>
      </c>
    </row>
    <row r="154" spans="1:5" ht="25.5">
      <c r="A154" s="38" t="s">
        <v>66</v>
      </c>
      <c r="E154" s="39" t="s">
        <v>742</v>
      </c>
    </row>
    <row r="155" spans="1:5" ht="178.5">
      <c r="A155" t="s">
        <v>67</v>
      </c>
      <c r="E155" s="37" t="s">
        <v>746</v>
      </c>
    </row>
    <row r="156" spans="1:16" ht="12.75">
      <c r="A156" s="26" t="s">
        <v>59</v>
      </c>
      <c s="31" t="s">
        <v>122</v>
      </c>
      <c s="31" t="s">
        <v>747</v>
      </c>
      <c s="26" t="s">
        <v>62</v>
      </c>
      <c s="32" t="s">
        <v>748</v>
      </c>
      <c s="33" t="s">
        <v>81</v>
      </c>
      <c s="34">
        <v>0.2</v>
      </c>
      <c s="35">
        <v>0</v>
      </c>
      <c s="35">
        <f>ROUND(ROUND(H156,2)*ROUND(G156,3),2)</f>
      </c>
      <c r="O156">
        <f>(I156*21)/100</f>
      </c>
      <c t="s">
        <v>33</v>
      </c>
    </row>
    <row r="157" spans="1:5" ht="12.75">
      <c r="A157" s="36" t="s">
        <v>65</v>
      </c>
      <c r="E157" s="37" t="s">
        <v>650</v>
      </c>
    </row>
    <row r="158" spans="1:5" ht="25.5">
      <c r="A158" s="38" t="s">
        <v>66</v>
      </c>
      <c r="E158" s="39" t="s">
        <v>742</v>
      </c>
    </row>
    <row r="159" spans="1:5" ht="153">
      <c r="A159" t="s">
        <v>67</v>
      </c>
      <c r="E159" s="37" t="s">
        <v>749</v>
      </c>
    </row>
    <row r="160" spans="1:16" ht="25.5">
      <c r="A160" s="26" t="s">
        <v>59</v>
      </c>
      <c s="31" t="s">
        <v>125</v>
      </c>
      <c s="31" t="s">
        <v>750</v>
      </c>
      <c s="26" t="s">
        <v>62</v>
      </c>
      <c s="32" t="s">
        <v>751</v>
      </c>
      <c s="33" t="s">
        <v>81</v>
      </c>
      <c s="34">
        <v>0.2</v>
      </c>
      <c s="35">
        <v>0</v>
      </c>
      <c s="35">
        <f>ROUND(ROUND(H160,2)*ROUND(G160,3),2)</f>
      </c>
      <c r="O160">
        <f>(I160*21)/100</f>
      </c>
      <c t="s">
        <v>33</v>
      </c>
    </row>
    <row r="161" spans="1:5" ht="12.75">
      <c r="A161" s="36" t="s">
        <v>65</v>
      </c>
      <c r="E161" s="37" t="s">
        <v>650</v>
      </c>
    </row>
    <row r="162" spans="1:5" ht="25.5">
      <c r="A162" s="38" t="s">
        <v>66</v>
      </c>
      <c r="E162" s="39" t="s">
        <v>752</v>
      </c>
    </row>
    <row r="163" spans="1:5" ht="204">
      <c r="A163" t="s">
        <v>67</v>
      </c>
      <c r="E163" s="37" t="s">
        <v>753</v>
      </c>
    </row>
    <row r="164" spans="1:16" ht="25.5">
      <c r="A164" s="26" t="s">
        <v>59</v>
      </c>
      <c s="31" t="s">
        <v>128</v>
      </c>
      <c s="31" t="s">
        <v>754</v>
      </c>
      <c s="26" t="s">
        <v>62</v>
      </c>
      <c s="32" t="s">
        <v>755</v>
      </c>
      <c s="33" t="s">
        <v>81</v>
      </c>
      <c s="34">
        <v>1</v>
      </c>
      <c s="35">
        <v>0</v>
      </c>
      <c s="35">
        <f>ROUND(ROUND(H164,2)*ROUND(G164,3),2)</f>
      </c>
      <c r="O164">
        <f>(I164*21)/100</f>
      </c>
      <c t="s">
        <v>33</v>
      </c>
    </row>
    <row r="165" spans="1:5" ht="12.75">
      <c r="A165" s="36" t="s">
        <v>65</v>
      </c>
      <c r="E165" s="37" t="s">
        <v>650</v>
      </c>
    </row>
    <row r="166" spans="1:5" ht="25.5">
      <c r="A166" s="38" t="s">
        <v>66</v>
      </c>
      <c r="E166" s="39" t="s">
        <v>727</v>
      </c>
    </row>
    <row r="167" spans="1:5" ht="204">
      <c r="A167" t="s">
        <v>67</v>
      </c>
      <c r="E167" s="37" t="s">
        <v>756</v>
      </c>
    </row>
    <row r="168" spans="1:16" ht="25.5">
      <c r="A168" s="26" t="s">
        <v>59</v>
      </c>
      <c s="31" t="s">
        <v>131</v>
      </c>
      <c s="31" t="s">
        <v>757</v>
      </c>
      <c s="26" t="s">
        <v>62</v>
      </c>
      <c s="32" t="s">
        <v>758</v>
      </c>
      <c s="33" t="s">
        <v>81</v>
      </c>
      <c s="34">
        <v>2</v>
      </c>
      <c s="35">
        <v>0</v>
      </c>
      <c s="35">
        <f>ROUND(ROUND(H168,2)*ROUND(G168,3),2)</f>
      </c>
      <c r="O168">
        <f>(I168*21)/100</f>
      </c>
      <c t="s">
        <v>33</v>
      </c>
    </row>
    <row r="169" spans="1:5" ht="12.75">
      <c r="A169" s="36" t="s">
        <v>65</v>
      </c>
      <c r="E169" s="37" t="s">
        <v>650</v>
      </c>
    </row>
    <row r="170" spans="1:5" ht="25.5">
      <c r="A170" s="38" t="s">
        <v>66</v>
      </c>
      <c r="E170" s="39" t="s">
        <v>759</v>
      </c>
    </row>
    <row r="171" spans="1:5" ht="204">
      <c r="A171" t="s">
        <v>67</v>
      </c>
      <c r="E171" s="37" t="s">
        <v>756</v>
      </c>
    </row>
    <row r="172" spans="1:16" ht="38.25">
      <c r="A172" s="26" t="s">
        <v>59</v>
      </c>
      <c s="31" t="s">
        <v>134</v>
      </c>
      <c s="31" t="s">
        <v>760</v>
      </c>
      <c s="26" t="s">
        <v>62</v>
      </c>
      <c s="32" t="s">
        <v>761</v>
      </c>
      <c s="33" t="s">
        <v>81</v>
      </c>
      <c s="34">
        <v>2</v>
      </c>
      <c s="35">
        <v>0</v>
      </c>
      <c s="35">
        <f>ROUND(ROUND(H172,2)*ROUND(G172,3),2)</f>
      </c>
      <c r="O172">
        <f>(I172*21)/100</f>
      </c>
      <c t="s">
        <v>33</v>
      </c>
    </row>
    <row r="173" spans="1:5" ht="12.75">
      <c r="A173" s="36" t="s">
        <v>65</v>
      </c>
      <c r="E173" s="37" t="s">
        <v>650</v>
      </c>
    </row>
    <row r="174" spans="1:5" ht="25.5">
      <c r="A174" s="38" t="s">
        <v>66</v>
      </c>
      <c r="E174" s="39" t="s">
        <v>759</v>
      </c>
    </row>
    <row r="175" spans="1:5" ht="204">
      <c r="A175" t="s">
        <v>67</v>
      </c>
      <c r="E175" s="37" t="s">
        <v>756</v>
      </c>
    </row>
    <row r="176" spans="1:16" ht="12.75">
      <c r="A176" s="26" t="s">
        <v>59</v>
      </c>
      <c s="31" t="s">
        <v>137</v>
      </c>
      <c s="31" t="s">
        <v>762</v>
      </c>
      <c s="26" t="s">
        <v>62</v>
      </c>
      <c s="32" t="s">
        <v>763</v>
      </c>
      <c s="33" t="s">
        <v>81</v>
      </c>
      <c s="34">
        <v>1</v>
      </c>
      <c s="35">
        <v>0</v>
      </c>
      <c s="35">
        <f>ROUND(ROUND(H176,2)*ROUND(G176,3),2)</f>
      </c>
      <c r="O176">
        <f>(I176*21)/100</f>
      </c>
      <c t="s">
        <v>33</v>
      </c>
    </row>
    <row r="177" spans="1:5" ht="12.75">
      <c r="A177" s="36" t="s">
        <v>65</v>
      </c>
      <c r="E177" s="37" t="s">
        <v>650</v>
      </c>
    </row>
    <row r="178" spans="1:5" ht="25.5">
      <c r="A178" s="38" t="s">
        <v>66</v>
      </c>
      <c r="E178" s="39" t="s">
        <v>742</v>
      </c>
    </row>
    <row r="179" spans="1:5" ht="204">
      <c r="A179" t="s">
        <v>67</v>
      </c>
      <c r="E179" s="37" t="s">
        <v>764</v>
      </c>
    </row>
    <row r="180" spans="1:16" ht="12.75">
      <c r="A180" s="26" t="s">
        <v>59</v>
      </c>
      <c s="31" t="s">
        <v>140</v>
      </c>
      <c s="31" t="s">
        <v>765</v>
      </c>
      <c s="26" t="s">
        <v>62</v>
      </c>
      <c s="32" t="s">
        <v>766</v>
      </c>
      <c s="33" t="s">
        <v>81</v>
      </c>
      <c s="34">
        <v>1</v>
      </c>
      <c s="35">
        <v>0</v>
      </c>
      <c s="35">
        <f>ROUND(ROUND(H180,2)*ROUND(G180,3),2)</f>
      </c>
      <c r="O180">
        <f>(I180*21)/100</f>
      </c>
      <c t="s">
        <v>33</v>
      </c>
    </row>
    <row r="181" spans="1:5" ht="12.75">
      <c r="A181" s="36" t="s">
        <v>65</v>
      </c>
      <c r="E181" s="37" t="s">
        <v>650</v>
      </c>
    </row>
    <row r="182" spans="1:5" ht="25.5">
      <c r="A182" s="38" t="s">
        <v>66</v>
      </c>
      <c r="E182" s="39" t="s">
        <v>742</v>
      </c>
    </row>
    <row r="183" spans="1:5" ht="204">
      <c r="A183" t="s">
        <v>67</v>
      </c>
      <c r="E183" s="37" t="s">
        <v>767</v>
      </c>
    </row>
    <row r="184" spans="1:16" ht="12.75">
      <c r="A184" s="26" t="s">
        <v>59</v>
      </c>
      <c s="31" t="s">
        <v>143</v>
      </c>
      <c s="31" t="s">
        <v>768</v>
      </c>
      <c s="26" t="s">
        <v>62</v>
      </c>
      <c s="32" t="s">
        <v>769</v>
      </c>
      <c s="33" t="s">
        <v>81</v>
      </c>
      <c s="34">
        <v>1</v>
      </c>
      <c s="35">
        <v>0</v>
      </c>
      <c s="35">
        <f>ROUND(ROUND(H184,2)*ROUND(G184,3),2)</f>
      </c>
      <c r="O184">
        <f>(I184*21)/100</f>
      </c>
      <c t="s">
        <v>33</v>
      </c>
    </row>
    <row r="185" spans="1:5" ht="12.75">
      <c r="A185" s="36" t="s">
        <v>65</v>
      </c>
      <c r="E185" s="37" t="s">
        <v>650</v>
      </c>
    </row>
    <row r="186" spans="1:5" ht="25.5">
      <c r="A186" s="38" t="s">
        <v>66</v>
      </c>
      <c r="E186" s="39" t="s">
        <v>742</v>
      </c>
    </row>
    <row r="187" spans="1:5" ht="204">
      <c r="A187" t="s">
        <v>67</v>
      </c>
      <c r="E187" s="37" t="s">
        <v>770</v>
      </c>
    </row>
    <row r="188" spans="1:16" ht="25.5">
      <c r="A188" s="26" t="s">
        <v>59</v>
      </c>
      <c s="31" t="s">
        <v>146</v>
      </c>
      <c s="31" t="s">
        <v>771</v>
      </c>
      <c s="26" t="s">
        <v>62</v>
      </c>
      <c s="32" t="s">
        <v>772</v>
      </c>
      <c s="33" t="s">
        <v>81</v>
      </c>
      <c s="34">
        <v>1</v>
      </c>
      <c s="35">
        <v>0</v>
      </c>
      <c s="35">
        <f>ROUND(ROUND(H188,2)*ROUND(G188,3),2)</f>
      </c>
      <c r="O188">
        <f>(I188*21)/100</f>
      </c>
      <c t="s">
        <v>33</v>
      </c>
    </row>
    <row r="189" spans="1:5" ht="12.75">
      <c r="A189" s="36" t="s">
        <v>65</v>
      </c>
      <c r="E189" s="37" t="s">
        <v>650</v>
      </c>
    </row>
    <row r="190" spans="1:5" ht="25.5">
      <c r="A190" s="38" t="s">
        <v>66</v>
      </c>
      <c r="E190" s="39" t="s">
        <v>742</v>
      </c>
    </row>
    <row r="191" spans="1:5" ht="204">
      <c r="A191" t="s">
        <v>67</v>
      </c>
      <c r="E191" s="37" t="s">
        <v>764</v>
      </c>
    </row>
    <row r="192" spans="1:16" ht="12.75">
      <c r="A192" s="26" t="s">
        <v>59</v>
      </c>
      <c s="31" t="s">
        <v>149</v>
      </c>
      <c s="31" t="s">
        <v>773</v>
      </c>
      <c s="26" t="s">
        <v>62</v>
      </c>
      <c s="32" t="s">
        <v>774</v>
      </c>
      <c s="33" t="s">
        <v>81</v>
      </c>
      <c s="34">
        <v>1</v>
      </c>
      <c s="35">
        <v>0</v>
      </c>
      <c s="35">
        <f>ROUND(ROUND(H192,2)*ROUND(G192,3),2)</f>
      </c>
      <c r="O192">
        <f>(I192*21)/100</f>
      </c>
      <c t="s">
        <v>33</v>
      </c>
    </row>
    <row r="193" spans="1:5" ht="12.75">
      <c r="A193" s="36" t="s">
        <v>65</v>
      </c>
      <c r="E193" s="37" t="s">
        <v>650</v>
      </c>
    </row>
    <row r="194" spans="1:5" ht="25.5">
      <c r="A194" s="38" t="s">
        <v>66</v>
      </c>
      <c r="E194" s="39" t="s">
        <v>742</v>
      </c>
    </row>
    <row r="195" spans="1:5" ht="204">
      <c r="A195" t="s">
        <v>67</v>
      </c>
      <c r="E195" s="37" t="s">
        <v>764</v>
      </c>
    </row>
    <row r="196" spans="1:18" ht="12.75" customHeight="1">
      <c r="A196" s="6" t="s">
        <v>56</v>
      </c>
      <c s="6"/>
      <c s="41" t="s">
        <v>439</v>
      </c>
      <c s="6"/>
      <c s="29" t="s">
        <v>775</v>
      </c>
      <c s="6"/>
      <c s="6"/>
      <c s="6"/>
      <c s="42">
        <f>0+Q196</f>
      </c>
      <c r="O196">
        <f>0+R196</f>
      </c>
      <c r="Q196">
        <f>0+I197+I201+I205+I209+I213+I217+I221+I225</f>
      </c>
      <c>
        <f>0+O197+O201+O205+O209+O213+O217+O221+O225</f>
      </c>
    </row>
    <row r="197" spans="1:16" ht="25.5">
      <c r="A197" s="26" t="s">
        <v>59</v>
      </c>
      <c s="31" t="s">
        <v>152</v>
      </c>
      <c s="31" t="s">
        <v>776</v>
      </c>
      <c s="26" t="s">
        <v>62</v>
      </c>
      <c s="32" t="s">
        <v>777</v>
      </c>
      <c s="33" t="s">
        <v>81</v>
      </c>
      <c s="34">
        <v>1</v>
      </c>
      <c s="35">
        <v>0</v>
      </c>
      <c s="35">
        <f>ROUND(ROUND(H197,2)*ROUND(G197,3),2)</f>
      </c>
      <c r="O197">
        <f>(I197*21)/100</f>
      </c>
      <c t="s">
        <v>33</v>
      </c>
    </row>
    <row r="198" spans="1:5" ht="12.75">
      <c r="A198" s="36" t="s">
        <v>65</v>
      </c>
      <c r="E198" s="37" t="s">
        <v>650</v>
      </c>
    </row>
    <row r="199" spans="1:5" ht="25.5">
      <c r="A199" s="38" t="s">
        <v>66</v>
      </c>
      <c r="E199" s="39" t="s">
        <v>778</v>
      </c>
    </row>
    <row r="200" spans="1:5" ht="76.5">
      <c r="A200" t="s">
        <v>67</v>
      </c>
      <c r="E200" s="37" t="s">
        <v>779</v>
      </c>
    </row>
    <row r="201" spans="1:16" ht="38.25">
      <c r="A201" s="26" t="s">
        <v>59</v>
      </c>
      <c s="31" t="s">
        <v>155</v>
      </c>
      <c s="31" t="s">
        <v>780</v>
      </c>
      <c s="26" t="s">
        <v>62</v>
      </c>
      <c s="32" t="s">
        <v>781</v>
      </c>
      <c s="33" t="s">
        <v>81</v>
      </c>
      <c s="34">
        <v>2</v>
      </c>
      <c s="35">
        <v>0</v>
      </c>
      <c s="35">
        <f>ROUND(ROUND(H201,2)*ROUND(G201,3),2)</f>
      </c>
      <c r="O201">
        <f>(I201*21)/100</f>
      </c>
      <c t="s">
        <v>33</v>
      </c>
    </row>
    <row r="202" spans="1:5" ht="12.75">
      <c r="A202" s="36" t="s">
        <v>65</v>
      </c>
      <c r="E202" s="37" t="s">
        <v>650</v>
      </c>
    </row>
    <row r="203" spans="1:5" ht="25.5">
      <c r="A203" s="38" t="s">
        <v>66</v>
      </c>
      <c r="E203" s="39" t="s">
        <v>778</v>
      </c>
    </row>
    <row r="204" spans="1:5" ht="51">
      <c r="A204" t="s">
        <v>67</v>
      </c>
      <c r="E204" s="37" t="s">
        <v>782</v>
      </c>
    </row>
    <row r="205" spans="1:16" ht="25.5">
      <c r="A205" s="26" t="s">
        <v>59</v>
      </c>
      <c s="31" t="s">
        <v>158</v>
      </c>
      <c s="31" t="s">
        <v>338</v>
      </c>
      <c s="26" t="s">
        <v>62</v>
      </c>
      <c s="32" t="s">
        <v>339</v>
      </c>
      <c s="33" t="s">
        <v>81</v>
      </c>
      <c s="34">
        <v>1</v>
      </c>
      <c s="35">
        <v>0</v>
      </c>
      <c s="35">
        <f>ROUND(ROUND(H205,2)*ROUND(G205,3),2)</f>
      </c>
      <c r="O205">
        <f>(I205*21)/100</f>
      </c>
      <c t="s">
        <v>33</v>
      </c>
    </row>
    <row r="206" spans="1:5" ht="12.75">
      <c r="A206" s="36" t="s">
        <v>65</v>
      </c>
      <c r="E206" s="37" t="s">
        <v>650</v>
      </c>
    </row>
    <row r="207" spans="1:5" ht="25.5">
      <c r="A207" s="38" t="s">
        <v>66</v>
      </c>
      <c r="E207" s="39" t="s">
        <v>778</v>
      </c>
    </row>
    <row r="208" spans="1:5" ht="89.25">
      <c r="A208" t="s">
        <v>67</v>
      </c>
      <c r="E208" s="37" t="s">
        <v>783</v>
      </c>
    </row>
    <row r="209" spans="1:16" ht="12.75">
      <c r="A209" s="26" t="s">
        <v>59</v>
      </c>
      <c s="31" t="s">
        <v>161</v>
      </c>
      <c s="31" t="s">
        <v>784</v>
      </c>
      <c s="26" t="s">
        <v>62</v>
      </c>
      <c s="32" t="s">
        <v>785</v>
      </c>
      <c s="33" t="s">
        <v>204</v>
      </c>
      <c s="34">
        <v>8</v>
      </c>
      <c s="35">
        <v>0</v>
      </c>
      <c s="35">
        <f>ROUND(ROUND(H209,2)*ROUND(G209,3),2)</f>
      </c>
      <c r="O209">
        <f>(I209*21)/100</f>
      </c>
      <c t="s">
        <v>33</v>
      </c>
    </row>
    <row r="210" spans="1:5" ht="12.75">
      <c r="A210" s="36" t="s">
        <v>65</v>
      </c>
      <c r="E210" s="37" t="s">
        <v>650</v>
      </c>
    </row>
    <row r="211" spans="1:5" ht="25.5">
      <c r="A211" s="38" t="s">
        <v>66</v>
      </c>
      <c r="E211" s="39" t="s">
        <v>786</v>
      </c>
    </row>
    <row r="212" spans="1:5" ht="89.25">
      <c r="A212" t="s">
        <v>67</v>
      </c>
      <c r="E212" s="37" t="s">
        <v>787</v>
      </c>
    </row>
    <row r="213" spans="1:16" ht="12.75">
      <c r="A213" s="26" t="s">
        <v>59</v>
      </c>
      <c s="31" t="s">
        <v>164</v>
      </c>
      <c s="31" t="s">
        <v>788</v>
      </c>
      <c s="26" t="s">
        <v>62</v>
      </c>
      <c s="32" t="s">
        <v>789</v>
      </c>
      <c s="33" t="s">
        <v>204</v>
      </c>
      <c s="34">
        <v>8</v>
      </c>
      <c s="35">
        <v>0</v>
      </c>
      <c s="35">
        <f>ROUND(ROUND(H213,2)*ROUND(G213,3),2)</f>
      </c>
      <c r="O213">
        <f>(I213*21)/100</f>
      </c>
      <c t="s">
        <v>33</v>
      </c>
    </row>
    <row r="214" spans="1:5" ht="12.75">
      <c r="A214" s="36" t="s">
        <v>65</v>
      </c>
      <c r="E214" s="37" t="s">
        <v>650</v>
      </c>
    </row>
    <row r="215" spans="1:5" ht="25.5">
      <c r="A215" s="38" t="s">
        <v>66</v>
      </c>
      <c r="E215" s="39" t="s">
        <v>786</v>
      </c>
    </row>
    <row r="216" spans="1:5" ht="102">
      <c r="A216" t="s">
        <v>67</v>
      </c>
      <c r="E216" s="37" t="s">
        <v>790</v>
      </c>
    </row>
    <row r="217" spans="1:16" ht="12.75">
      <c r="A217" s="26" t="s">
        <v>59</v>
      </c>
      <c s="31" t="s">
        <v>167</v>
      </c>
      <c s="31" t="s">
        <v>791</v>
      </c>
      <c s="26" t="s">
        <v>62</v>
      </c>
      <c s="32" t="s">
        <v>792</v>
      </c>
      <c s="33" t="s">
        <v>204</v>
      </c>
      <c s="34">
        <v>6</v>
      </c>
      <c s="35">
        <v>0</v>
      </c>
      <c s="35">
        <f>ROUND(ROUND(H217,2)*ROUND(G217,3),2)</f>
      </c>
      <c r="O217">
        <f>(I217*21)/100</f>
      </c>
      <c t="s">
        <v>33</v>
      </c>
    </row>
    <row r="218" spans="1:5" ht="12.75">
      <c r="A218" s="36" t="s">
        <v>65</v>
      </c>
      <c r="E218" s="37" t="s">
        <v>650</v>
      </c>
    </row>
    <row r="219" spans="1:5" ht="25.5">
      <c r="A219" s="38" t="s">
        <v>66</v>
      </c>
      <c r="E219" s="39" t="s">
        <v>778</v>
      </c>
    </row>
    <row r="220" spans="1:5" ht="89.25">
      <c r="A220" t="s">
        <v>67</v>
      </c>
      <c r="E220" s="37" t="s">
        <v>793</v>
      </c>
    </row>
    <row r="221" spans="1:16" ht="12.75">
      <c r="A221" s="26" t="s">
        <v>59</v>
      </c>
      <c s="31" t="s">
        <v>205</v>
      </c>
      <c s="31" t="s">
        <v>441</v>
      </c>
      <c s="26" t="s">
        <v>62</v>
      </c>
      <c s="32" t="s">
        <v>442</v>
      </c>
      <c s="33" t="s">
        <v>204</v>
      </c>
      <c s="34">
        <v>4</v>
      </c>
      <c s="35">
        <v>0</v>
      </c>
      <c s="35">
        <f>ROUND(ROUND(H221,2)*ROUND(G221,3),2)</f>
      </c>
      <c r="O221">
        <f>(I221*21)/100</f>
      </c>
      <c t="s">
        <v>33</v>
      </c>
    </row>
    <row r="222" spans="1:5" ht="12.75">
      <c r="A222" s="36" t="s">
        <v>65</v>
      </c>
      <c r="E222" s="37" t="s">
        <v>650</v>
      </c>
    </row>
    <row r="223" spans="1:5" ht="25.5">
      <c r="A223" s="38" t="s">
        <v>66</v>
      </c>
      <c r="E223" s="39" t="s">
        <v>778</v>
      </c>
    </row>
    <row r="224" spans="1:5" ht="89.25">
      <c r="A224" t="s">
        <v>67</v>
      </c>
      <c r="E224" s="37" t="s">
        <v>794</v>
      </c>
    </row>
    <row r="225" spans="1:16" ht="12.75">
      <c r="A225" s="26" t="s">
        <v>59</v>
      </c>
      <c s="31" t="s">
        <v>171</v>
      </c>
      <c s="31" t="s">
        <v>795</v>
      </c>
      <c s="26" t="s">
        <v>62</v>
      </c>
      <c s="32" t="s">
        <v>796</v>
      </c>
      <c s="33" t="s">
        <v>204</v>
      </c>
      <c s="34">
        <v>8</v>
      </c>
      <c s="35">
        <v>0</v>
      </c>
      <c s="35">
        <f>ROUND(ROUND(H225,2)*ROUND(G225,3),2)</f>
      </c>
      <c r="O225">
        <f>(I225*21)/100</f>
      </c>
      <c t="s">
        <v>33</v>
      </c>
    </row>
    <row r="226" spans="1:5" ht="12.75">
      <c r="A226" s="36" t="s">
        <v>65</v>
      </c>
      <c r="E226" s="37" t="s">
        <v>650</v>
      </c>
    </row>
    <row r="227" spans="1:5" ht="25.5">
      <c r="A227" s="38" t="s">
        <v>66</v>
      </c>
      <c r="E227" s="39" t="s">
        <v>778</v>
      </c>
    </row>
    <row r="228" spans="1:5" ht="89.25">
      <c r="A228" t="s">
        <v>67</v>
      </c>
      <c r="E228" s="37" t="s">
        <v>797</v>
      </c>
    </row>
    <row r="229" spans="1:18" ht="12.75" customHeight="1">
      <c r="A229" s="6" t="s">
        <v>56</v>
      </c>
      <c s="6"/>
      <c s="41" t="s">
        <v>57</v>
      </c>
      <c s="6"/>
      <c s="29" t="s">
        <v>58</v>
      </c>
      <c s="6"/>
      <c s="6"/>
      <c s="6"/>
      <c s="42">
        <f>0+Q229</f>
      </c>
      <c r="O229">
        <f>0+R229</f>
      </c>
      <c r="Q229">
        <f>0+I230+I234+I238+I242</f>
      </c>
      <c>
        <f>0+O230+O234+O238+O242</f>
      </c>
    </row>
    <row r="230" spans="1:16" ht="12.75">
      <c r="A230" s="26" t="s">
        <v>59</v>
      </c>
      <c s="31" t="s">
        <v>174</v>
      </c>
      <c s="31" t="s">
        <v>73</v>
      </c>
      <c s="26" t="s">
        <v>62</v>
      </c>
      <c s="32" t="s">
        <v>74</v>
      </c>
      <c s="33" t="s">
        <v>81</v>
      </c>
      <c s="34">
        <v>2</v>
      </c>
      <c s="35">
        <v>0</v>
      </c>
      <c s="35">
        <f>ROUND(ROUND(H230,2)*ROUND(G230,3),2)</f>
      </c>
      <c r="O230">
        <f>(I230*21)/100</f>
      </c>
      <c t="s">
        <v>33</v>
      </c>
    </row>
    <row r="231" spans="1:5" ht="12.75">
      <c r="A231" s="36" t="s">
        <v>65</v>
      </c>
      <c r="E231" s="37" t="s">
        <v>650</v>
      </c>
    </row>
    <row r="232" spans="1:5" ht="25.5">
      <c r="A232" s="38" t="s">
        <v>66</v>
      </c>
      <c r="E232" s="39" t="s">
        <v>798</v>
      </c>
    </row>
    <row r="233" spans="1:5" ht="153">
      <c r="A233" t="s">
        <v>67</v>
      </c>
      <c r="E233" s="37" t="s">
        <v>799</v>
      </c>
    </row>
    <row r="234" spans="1:16" ht="12.75">
      <c r="A234" s="26" t="s">
        <v>59</v>
      </c>
      <c s="31" t="s">
        <v>177</v>
      </c>
      <c s="31" t="s">
        <v>76</v>
      </c>
      <c s="26" t="s">
        <v>62</v>
      </c>
      <c s="32" t="s">
        <v>77</v>
      </c>
      <c s="33" t="s">
        <v>71</v>
      </c>
      <c s="34">
        <v>225</v>
      </c>
      <c s="35">
        <v>0</v>
      </c>
      <c s="35">
        <f>ROUND(ROUND(H234,2)*ROUND(G234,3),2)</f>
      </c>
      <c r="O234">
        <f>(I234*21)/100</f>
      </c>
      <c t="s">
        <v>33</v>
      </c>
    </row>
    <row r="235" spans="1:5" ht="12.75">
      <c r="A235" s="36" t="s">
        <v>65</v>
      </c>
      <c r="E235" s="37" t="s">
        <v>650</v>
      </c>
    </row>
    <row r="236" spans="1:5" ht="25.5">
      <c r="A236" s="38" t="s">
        <v>66</v>
      </c>
      <c r="E236" s="39" t="s">
        <v>800</v>
      </c>
    </row>
    <row r="237" spans="1:5" ht="114.75">
      <c r="A237" t="s">
        <v>67</v>
      </c>
      <c r="E237" s="37" t="s">
        <v>801</v>
      </c>
    </row>
    <row r="238" spans="1:16" ht="12.75">
      <c r="A238" s="26" t="s">
        <v>59</v>
      </c>
      <c s="31" t="s">
        <v>180</v>
      </c>
      <c s="31" t="s">
        <v>175</v>
      </c>
      <c s="26" t="s">
        <v>62</v>
      </c>
      <c s="32" t="s">
        <v>176</v>
      </c>
      <c s="33" t="s">
        <v>81</v>
      </c>
      <c s="34">
        <v>18</v>
      </c>
      <c s="35">
        <v>0</v>
      </c>
      <c s="35">
        <f>ROUND(ROUND(H238,2)*ROUND(G238,3),2)</f>
      </c>
      <c r="O238">
        <f>(I238*21)/100</f>
      </c>
      <c t="s">
        <v>33</v>
      </c>
    </row>
    <row r="239" spans="1:5" ht="12.75">
      <c r="A239" s="36" t="s">
        <v>65</v>
      </c>
      <c r="E239" s="37" t="s">
        <v>650</v>
      </c>
    </row>
    <row r="240" spans="1:5" ht="25.5">
      <c r="A240" s="38" t="s">
        <v>66</v>
      </c>
      <c r="E240" s="39" t="s">
        <v>800</v>
      </c>
    </row>
    <row r="241" spans="1:5" ht="102">
      <c r="A241" t="s">
        <v>67</v>
      </c>
      <c r="E241" s="37" t="s">
        <v>802</v>
      </c>
    </row>
    <row r="242" spans="1:16" ht="12.75">
      <c r="A242" s="26" t="s">
        <v>59</v>
      </c>
      <c s="31" t="s">
        <v>183</v>
      </c>
      <c s="31" t="s">
        <v>178</v>
      </c>
      <c s="26" t="s">
        <v>62</v>
      </c>
      <c s="32" t="s">
        <v>179</v>
      </c>
      <c s="33" t="s">
        <v>81</v>
      </c>
      <c s="34">
        <v>18</v>
      </c>
      <c s="35">
        <v>0</v>
      </c>
      <c s="35">
        <f>ROUND(ROUND(H242,2)*ROUND(G242,3),2)</f>
      </c>
      <c r="O242">
        <f>(I242*21)/100</f>
      </c>
      <c t="s">
        <v>33</v>
      </c>
    </row>
    <row r="243" spans="1:5" ht="12.75">
      <c r="A243" s="36" t="s">
        <v>65</v>
      </c>
      <c r="E243" s="37" t="s">
        <v>650</v>
      </c>
    </row>
    <row r="244" spans="1:5" ht="25.5">
      <c r="A244" s="38" t="s">
        <v>66</v>
      </c>
      <c r="E244" s="39" t="s">
        <v>800</v>
      </c>
    </row>
    <row r="245" spans="1:5" ht="102">
      <c r="A245" t="s">
        <v>67</v>
      </c>
      <c r="E245" s="37" t="s">
        <v>803</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32</v>
      </c>
    </row>
    <row r="2" spans="2:16" ht="25" customHeight="1">
      <c r="B2" s="1"/>
      <c s="1"/>
      <c s="1"/>
      <c s="2" t="s">
        <v>13</v>
      </c>
      <c s="1"/>
      <c s="1"/>
      <c s="6"/>
      <c s="6"/>
      <c r="O2">
        <f>0+O11+O60</f>
      </c>
      <c t="s">
        <v>32</v>
      </c>
    </row>
    <row r="3" spans="1:16" ht="15" customHeight="1">
      <c r="A3" t="s">
        <v>12</v>
      </c>
      <c s="12" t="s">
        <v>14</v>
      </c>
      <c s="13" t="s">
        <v>15</v>
      </c>
      <c s="1"/>
      <c s="14" t="s">
        <v>16</v>
      </c>
      <c s="1"/>
      <c s="9"/>
      <c s="8" t="s">
        <v>804</v>
      </c>
      <c s="43">
        <f>0+I11+I60</f>
      </c>
      <c r="O3" t="s">
        <v>29</v>
      </c>
      <c t="s">
        <v>33</v>
      </c>
    </row>
    <row r="4" spans="1:16" ht="15" customHeight="1">
      <c r="A4" t="s">
        <v>17</v>
      </c>
      <c s="12" t="s">
        <v>18</v>
      </c>
      <c s="13" t="s">
        <v>19</v>
      </c>
      <c s="1"/>
      <c s="14" t="s">
        <v>20</v>
      </c>
      <c s="1"/>
      <c s="1"/>
      <c s="11"/>
      <c s="11"/>
      <c r="O4" t="s">
        <v>30</v>
      </c>
      <c t="s">
        <v>33</v>
      </c>
    </row>
    <row r="5" spans="1:16" ht="12.75" customHeight="1">
      <c r="A5" t="s">
        <v>21</v>
      </c>
      <c s="12" t="s">
        <v>18</v>
      </c>
      <c s="13" t="s">
        <v>640</v>
      </c>
      <c s="1"/>
      <c s="14" t="s">
        <v>641</v>
      </c>
      <c s="1"/>
      <c s="1"/>
      <c s="1"/>
      <c s="1"/>
      <c r="O5" t="s">
        <v>31</v>
      </c>
      <c t="s">
        <v>33</v>
      </c>
    </row>
    <row r="6" spans="1:9" ht="12.75" customHeight="1">
      <c r="A6" t="s">
        <v>24</v>
      </c>
      <c s="12" t="s">
        <v>18</v>
      </c>
      <c s="13" t="s">
        <v>642</v>
      </c>
      <c s="1"/>
      <c s="14" t="s">
        <v>643</v>
      </c>
      <c s="1"/>
      <c s="1"/>
      <c s="1"/>
      <c s="1"/>
    </row>
    <row r="7" spans="1:9" ht="12.75" customHeight="1">
      <c r="A7" t="s">
        <v>27</v>
      </c>
      <c s="16" t="s">
        <v>28</v>
      </c>
      <c s="17" t="s">
        <v>804</v>
      </c>
      <c s="6"/>
      <c s="18" t="s">
        <v>805</v>
      </c>
      <c s="6"/>
      <c s="6"/>
      <c s="6"/>
      <c s="6"/>
    </row>
    <row r="8" spans="1:9" ht="12.75" customHeight="1">
      <c r="A8" s="15" t="s">
        <v>36</v>
      </c>
      <c s="15" t="s">
        <v>38</v>
      </c>
      <c s="15" t="s">
        <v>40</v>
      </c>
      <c s="15" t="s">
        <v>41</v>
      </c>
      <c s="15" t="s">
        <v>42</v>
      </c>
      <c s="15" t="s">
        <v>44</v>
      </c>
      <c s="15" t="s">
        <v>46</v>
      </c>
      <c s="15" t="s">
        <v>48</v>
      </c>
      <c s="15"/>
    </row>
    <row r="9" spans="1:9" ht="12.75" customHeight="1">
      <c r="A9" s="15"/>
      <c s="15"/>
      <c s="15"/>
      <c s="15"/>
      <c s="15"/>
      <c s="15"/>
      <c s="15"/>
      <c s="15" t="s">
        <v>49</v>
      </c>
      <c s="15" t="s">
        <v>51</v>
      </c>
    </row>
    <row r="10" spans="1:9" ht="12.75" customHeight="1">
      <c r="A10" s="15" t="s">
        <v>37</v>
      </c>
      <c s="15" t="s">
        <v>39</v>
      </c>
      <c s="15" t="s">
        <v>33</v>
      </c>
      <c s="15" t="s">
        <v>32</v>
      </c>
      <c s="15" t="s">
        <v>43</v>
      </c>
      <c s="15" t="s">
        <v>45</v>
      </c>
      <c s="15" t="s">
        <v>47</v>
      </c>
      <c s="15" t="s">
        <v>50</v>
      </c>
      <c s="15" t="s">
        <v>52</v>
      </c>
    </row>
    <row r="11" spans="1:18" ht="12.75" customHeight="1">
      <c r="A11" s="27" t="s">
        <v>56</v>
      </c>
      <c s="27"/>
      <c s="28" t="s">
        <v>719</v>
      </c>
      <c s="27"/>
      <c s="29" t="s">
        <v>720</v>
      </c>
      <c s="27"/>
      <c s="27"/>
      <c s="27"/>
      <c s="30">
        <f>0+Q11</f>
      </c>
      <c r="O11">
        <f>0+R11</f>
      </c>
      <c r="Q11">
        <f>0+I12+I16+I20+I24+I28+I32+I36+I40+I44+I48+I52+I56</f>
      </c>
      <c>
        <f>0+O12+O16+O20+O24+O28+O32+O36+O40+O44+O48+O52+O56</f>
      </c>
    </row>
    <row r="12" spans="1:16" ht="25.5">
      <c r="A12" s="26" t="s">
        <v>59</v>
      </c>
      <c s="31" t="s">
        <v>39</v>
      </c>
      <c s="31" t="s">
        <v>807</v>
      </c>
      <c s="26" t="s">
        <v>62</v>
      </c>
      <c s="32" t="s">
        <v>808</v>
      </c>
      <c s="33" t="s">
        <v>81</v>
      </c>
      <c s="34">
        <v>1</v>
      </c>
      <c s="35">
        <v>0</v>
      </c>
      <c s="35">
        <f>ROUND(ROUND(H12,2)*ROUND(G12,3),2)</f>
      </c>
      <c r="O12">
        <f>(I12*21)/100</f>
      </c>
      <c t="s">
        <v>33</v>
      </c>
    </row>
    <row r="13" spans="1:5" ht="12.75">
      <c r="A13" s="36" t="s">
        <v>65</v>
      </c>
      <c r="E13" s="37" t="s">
        <v>650</v>
      </c>
    </row>
    <row r="14" spans="1:5" ht="25.5">
      <c r="A14" s="38" t="s">
        <v>66</v>
      </c>
      <c r="E14" s="39" t="s">
        <v>809</v>
      </c>
    </row>
    <row r="15" spans="1:5" ht="165.75">
      <c r="A15" t="s">
        <v>67</v>
      </c>
      <c r="E15" s="37" t="s">
        <v>810</v>
      </c>
    </row>
    <row r="16" spans="1:16" ht="12.75">
      <c r="A16" s="26" t="s">
        <v>59</v>
      </c>
      <c s="31" t="s">
        <v>33</v>
      </c>
      <c s="31" t="s">
        <v>811</v>
      </c>
      <c s="26" t="s">
        <v>62</v>
      </c>
      <c s="32" t="s">
        <v>812</v>
      </c>
      <c s="33" t="s">
        <v>204</v>
      </c>
      <c s="34">
        <v>2</v>
      </c>
      <c s="35">
        <v>0</v>
      </c>
      <c s="35">
        <f>ROUND(ROUND(H16,2)*ROUND(G16,3),2)</f>
      </c>
      <c r="O16">
        <f>(I16*21)/100</f>
      </c>
      <c t="s">
        <v>33</v>
      </c>
    </row>
    <row r="17" spans="1:5" ht="12.75">
      <c r="A17" s="36" t="s">
        <v>65</v>
      </c>
      <c r="E17" s="37" t="s">
        <v>650</v>
      </c>
    </row>
    <row r="18" spans="1:5" ht="25.5">
      <c r="A18" s="38" t="s">
        <v>66</v>
      </c>
      <c r="E18" s="39" t="s">
        <v>809</v>
      </c>
    </row>
    <row r="19" spans="1:5" ht="127.5">
      <c r="A19" t="s">
        <v>67</v>
      </c>
      <c r="E19" s="37" t="s">
        <v>813</v>
      </c>
    </row>
    <row r="20" spans="1:16" ht="12.75">
      <c r="A20" s="26" t="s">
        <v>59</v>
      </c>
      <c s="31" t="s">
        <v>32</v>
      </c>
      <c s="31" t="s">
        <v>814</v>
      </c>
      <c s="26" t="s">
        <v>62</v>
      </c>
      <c s="32" t="s">
        <v>815</v>
      </c>
      <c s="33" t="s">
        <v>81</v>
      </c>
      <c s="34">
        <v>1</v>
      </c>
      <c s="35">
        <v>0</v>
      </c>
      <c s="35">
        <f>ROUND(ROUND(H20,2)*ROUND(G20,3),2)</f>
      </c>
      <c r="O20">
        <f>(I20*21)/100</f>
      </c>
      <c t="s">
        <v>33</v>
      </c>
    </row>
    <row r="21" spans="1:5" ht="12.75">
      <c r="A21" s="36" t="s">
        <v>65</v>
      </c>
      <c r="E21" s="37" t="s">
        <v>650</v>
      </c>
    </row>
    <row r="22" spans="1:5" ht="25.5">
      <c r="A22" s="38" t="s">
        <v>66</v>
      </c>
      <c r="E22" s="39" t="s">
        <v>809</v>
      </c>
    </row>
    <row r="23" spans="1:5" ht="165.75">
      <c r="A23" t="s">
        <v>67</v>
      </c>
      <c r="E23" s="37" t="s">
        <v>816</v>
      </c>
    </row>
    <row r="24" spans="1:16" ht="12.75">
      <c r="A24" s="26" t="s">
        <v>59</v>
      </c>
      <c s="31" t="s">
        <v>43</v>
      </c>
      <c s="31" t="s">
        <v>817</v>
      </c>
      <c s="26" t="s">
        <v>62</v>
      </c>
      <c s="32" t="s">
        <v>818</v>
      </c>
      <c s="33" t="s">
        <v>81</v>
      </c>
      <c s="34">
        <v>1</v>
      </c>
      <c s="35">
        <v>0</v>
      </c>
      <c s="35">
        <f>ROUND(ROUND(H24,2)*ROUND(G24,3),2)</f>
      </c>
      <c r="O24">
        <f>(I24*21)/100</f>
      </c>
      <c t="s">
        <v>33</v>
      </c>
    </row>
    <row r="25" spans="1:5" ht="12.75">
      <c r="A25" s="36" t="s">
        <v>65</v>
      </c>
      <c r="E25" s="37" t="s">
        <v>650</v>
      </c>
    </row>
    <row r="26" spans="1:5" ht="25.5">
      <c r="A26" s="38" t="s">
        <v>66</v>
      </c>
      <c r="E26" s="39" t="s">
        <v>809</v>
      </c>
    </row>
    <row r="27" spans="1:5" ht="165.75">
      <c r="A27" t="s">
        <v>67</v>
      </c>
      <c r="E27" s="37" t="s">
        <v>819</v>
      </c>
    </row>
    <row r="28" spans="1:16" ht="12.75">
      <c r="A28" s="26" t="s">
        <v>59</v>
      </c>
      <c s="31" t="s">
        <v>45</v>
      </c>
      <c s="31" t="s">
        <v>820</v>
      </c>
      <c s="26" t="s">
        <v>62</v>
      </c>
      <c s="32" t="s">
        <v>821</v>
      </c>
      <c s="33" t="s">
        <v>81</v>
      </c>
      <c s="34">
        <v>1</v>
      </c>
      <c s="35">
        <v>0</v>
      </c>
      <c s="35">
        <f>ROUND(ROUND(H28,2)*ROUND(G28,3),2)</f>
      </c>
      <c r="O28">
        <f>(I28*21)/100</f>
      </c>
      <c t="s">
        <v>33</v>
      </c>
    </row>
    <row r="29" spans="1:5" ht="12.75">
      <c r="A29" s="36" t="s">
        <v>65</v>
      </c>
      <c r="E29" s="37" t="s">
        <v>650</v>
      </c>
    </row>
    <row r="30" spans="1:5" ht="25.5">
      <c r="A30" s="38" t="s">
        <v>66</v>
      </c>
      <c r="E30" s="39" t="s">
        <v>809</v>
      </c>
    </row>
    <row r="31" spans="1:5" ht="140.25">
      <c r="A31" t="s">
        <v>67</v>
      </c>
      <c r="E31" s="37" t="s">
        <v>822</v>
      </c>
    </row>
    <row r="32" spans="1:16" ht="25.5">
      <c r="A32" s="26" t="s">
        <v>59</v>
      </c>
      <c s="31" t="s">
        <v>47</v>
      </c>
      <c s="31" t="s">
        <v>823</v>
      </c>
      <c s="26" t="s">
        <v>62</v>
      </c>
      <c s="32" t="s">
        <v>824</v>
      </c>
      <c s="33" t="s">
        <v>81</v>
      </c>
      <c s="34">
        <v>1</v>
      </c>
      <c s="35">
        <v>0</v>
      </c>
      <c s="35">
        <f>ROUND(ROUND(H32,2)*ROUND(G32,3),2)</f>
      </c>
      <c r="O32">
        <f>(I32*21)/100</f>
      </c>
      <c t="s">
        <v>33</v>
      </c>
    </row>
    <row r="33" spans="1:5" ht="12.75">
      <c r="A33" s="36" t="s">
        <v>65</v>
      </c>
      <c r="E33" s="37" t="s">
        <v>650</v>
      </c>
    </row>
    <row r="34" spans="1:5" ht="25.5">
      <c r="A34" s="38" t="s">
        <v>66</v>
      </c>
      <c r="E34" s="39" t="s">
        <v>809</v>
      </c>
    </row>
    <row r="35" spans="1:5" ht="216.75">
      <c r="A35" t="s">
        <v>67</v>
      </c>
      <c r="E35" s="37" t="s">
        <v>825</v>
      </c>
    </row>
    <row r="36" spans="1:16" ht="12.75">
      <c r="A36" s="26" t="s">
        <v>59</v>
      </c>
      <c s="31" t="s">
        <v>201</v>
      </c>
      <c s="31" t="s">
        <v>826</v>
      </c>
      <c s="26" t="s">
        <v>62</v>
      </c>
      <c s="32" t="s">
        <v>827</v>
      </c>
      <c s="33" t="s">
        <v>81</v>
      </c>
      <c s="34">
        <v>1</v>
      </c>
      <c s="35">
        <v>0</v>
      </c>
      <c s="35">
        <f>ROUND(ROUND(H36,2)*ROUND(G36,3),2)</f>
      </c>
      <c r="O36">
        <f>(I36*21)/100</f>
      </c>
      <c t="s">
        <v>33</v>
      </c>
    </row>
    <row r="37" spans="1:5" ht="12.75">
      <c r="A37" s="36" t="s">
        <v>65</v>
      </c>
      <c r="E37" s="37" t="s">
        <v>650</v>
      </c>
    </row>
    <row r="38" spans="1:5" ht="25.5">
      <c r="A38" s="38" t="s">
        <v>66</v>
      </c>
      <c r="E38" s="39" t="s">
        <v>809</v>
      </c>
    </row>
    <row r="39" spans="1:5" ht="204">
      <c r="A39" t="s">
        <v>67</v>
      </c>
      <c r="E39" s="37" t="s">
        <v>828</v>
      </c>
    </row>
    <row r="40" spans="1:16" ht="12.75">
      <c r="A40" s="26" t="s">
        <v>59</v>
      </c>
      <c s="31" t="s">
        <v>226</v>
      </c>
      <c s="31" t="s">
        <v>762</v>
      </c>
      <c s="26" t="s">
        <v>62</v>
      </c>
      <c s="32" t="s">
        <v>763</v>
      </c>
      <c s="33" t="s">
        <v>81</v>
      </c>
      <c s="34">
        <v>1</v>
      </c>
      <c s="35">
        <v>0</v>
      </c>
      <c s="35">
        <f>ROUND(ROUND(H40,2)*ROUND(G40,3),2)</f>
      </c>
      <c r="O40">
        <f>(I40*21)/100</f>
      </c>
      <c t="s">
        <v>33</v>
      </c>
    </row>
    <row r="41" spans="1:5" ht="12.75">
      <c r="A41" s="36" t="s">
        <v>65</v>
      </c>
      <c r="E41" s="37" t="s">
        <v>650</v>
      </c>
    </row>
    <row r="42" spans="1:5" ht="25.5">
      <c r="A42" s="38" t="s">
        <v>66</v>
      </c>
      <c r="E42" s="39" t="s">
        <v>809</v>
      </c>
    </row>
    <row r="43" spans="1:5" ht="204">
      <c r="A43" t="s">
        <v>67</v>
      </c>
      <c r="E43" s="37" t="s">
        <v>764</v>
      </c>
    </row>
    <row r="44" spans="1:16" ht="12.75">
      <c r="A44" s="26" t="s">
        <v>59</v>
      </c>
      <c s="31" t="s">
        <v>50</v>
      </c>
      <c s="31" t="s">
        <v>765</v>
      </c>
      <c s="26" t="s">
        <v>62</v>
      </c>
      <c s="32" t="s">
        <v>766</v>
      </c>
      <c s="33" t="s">
        <v>81</v>
      </c>
      <c s="34">
        <v>1</v>
      </c>
      <c s="35">
        <v>0</v>
      </c>
      <c s="35">
        <f>ROUND(ROUND(H44,2)*ROUND(G44,3),2)</f>
      </c>
      <c r="O44">
        <f>(I44*21)/100</f>
      </c>
      <c t="s">
        <v>33</v>
      </c>
    </row>
    <row r="45" spans="1:5" ht="12.75">
      <c r="A45" s="36" t="s">
        <v>65</v>
      </c>
      <c r="E45" s="37" t="s">
        <v>650</v>
      </c>
    </row>
    <row r="46" spans="1:5" ht="25.5">
      <c r="A46" s="38" t="s">
        <v>66</v>
      </c>
      <c r="E46" s="39" t="s">
        <v>809</v>
      </c>
    </row>
    <row r="47" spans="1:5" ht="204">
      <c r="A47" t="s">
        <v>67</v>
      </c>
      <c r="E47" s="37" t="s">
        <v>767</v>
      </c>
    </row>
    <row r="48" spans="1:16" ht="12.75">
      <c r="A48" s="26" t="s">
        <v>59</v>
      </c>
      <c s="31" t="s">
        <v>52</v>
      </c>
      <c s="31" t="s">
        <v>829</v>
      </c>
      <c s="26" t="s">
        <v>62</v>
      </c>
      <c s="32" t="s">
        <v>830</v>
      </c>
      <c s="33" t="s">
        <v>81</v>
      </c>
      <c s="34">
        <v>1</v>
      </c>
      <c s="35">
        <v>0</v>
      </c>
      <c s="35">
        <f>ROUND(ROUND(H48,2)*ROUND(G48,3),2)</f>
      </c>
      <c r="O48">
        <f>(I48*21)/100</f>
      </c>
      <c t="s">
        <v>33</v>
      </c>
    </row>
    <row r="49" spans="1:5" ht="12.75">
      <c r="A49" s="36" t="s">
        <v>65</v>
      </c>
      <c r="E49" s="37" t="s">
        <v>650</v>
      </c>
    </row>
    <row r="50" spans="1:5" ht="25.5">
      <c r="A50" s="38" t="s">
        <v>66</v>
      </c>
      <c r="E50" s="39" t="s">
        <v>809</v>
      </c>
    </row>
    <row r="51" spans="1:5" ht="204">
      <c r="A51" t="s">
        <v>67</v>
      </c>
      <c r="E51" s="37" t="s">
        <v>831</v>
      </c>
    </row>
    <row r="52" spans="1:16" ht="12.75">
      <c r="A52" s="26" t="s">
        <v>59</v>
      </c>
      <c s="31" t="s">
        <v>231</v>
      </c>
      <c s="31" t="s">
        <v>768</v>
      </c>
      <c s="26" t="s">
        <v>62</v>
      </c>
      <c s="32" t="s">
        <v>769</v>
      </c>
      <c s="33" t="s">
        <v>81</v>
      </c>
      <c s="34">
        <v>1</v>
      </c>
      <c s="35">
        <v>0</v>
      </c>
      <c s="35">
        <f>ROUND(ROUND(H52,2)*ROUND(G52,3),2)</f>
      </c>
      <c r="O52">
        <f>(I52*21)/100</f>
      </c>
      <c t="s">
        <v>33</v>
      </c>
    </row>
    <row r="53" spans="1:5" ht="12.75">
      <c r="A53" s="36" t="s">
        <v>65</v>
      </c>
      <c r="E53" s="37" t="s">
        <v>650</v>
      </c>
    </row>
    <row r="54" spans="1:5" ht="25.5">
      <c r="A54" s="38" t="s">
        <v>66</v>
      </c>
      <c r="E54" s="39" t="s">
        <v>809</v>
      </c>
    </row>
    <row r="55" spans="1:5" ht="204">
      <c r="A55" t="s">
        <v>67</v>
      </c>
      <c r="E55" s="37" t="s">
        <v>770</v>
      </c>
    </row>
    <row r="56" spans="1:16" ht="25.5">
      <c r="A56" s="26" t="s">
        <v>59</v>
      </c>
      <c s="31" t="s">
        <v>234</v>
      </c>
      <c s="31" t="s">
        <v>771</v>
      </c>
      <c s="26" t="s">
        <v>62</v>
      </c>
      <c s="32" t="s">
        <v>772</v>
      </c>
      <c s="33" t="s">
        <v>81</v>
      </c>
      <c s="34">
        <v>1</v>
      </c>
      <c s="35">
        <v>0</v>
      </c>
      <c s="35">
        <f>ROUND(ROUND(H56,2)*ROUND(G56,3),2)</f>
      </c>
      <c r="O56">
        <f>(I56*21)/100</f>
      </c>
      <c t="s">
        <v>33</v>
      </c>
    </row>
    <row r="57" spans="1:5" ht="12.75">
      <c r="A57" s="36" t="s">
        <v>65</v>
      </c>
      <c r="E57" s="37" t="s">
        <v>650</v>
      </c>
    </row>
    <row r="58" spans="1:5" ht="25.5">
      <c r="A58" s="38" t="s">
        <v>66</v>
      </c>
      <c r="E58" s="39" t="s">
        <v>809</v>
      </c>
    </row>
    <row r="59" spans="1:5" ht="204">
      <c r="A59" t="s">
        <v>67</v>
      </c>
      <c r="E59" s="37" t="s">
        <v>832</v>
      </c>
    </row>
    <row r="60" spans="1:18" ht="12.75" customHeight="1">
      <c r="A60" s="6" t="s">
        <v>56</v>
      </c>
      <c s="6"/>
      <c s="41" t="s">
        <v>439</v>
      </c>
      <c s="6"/>
      <c s="29" t="s">
        <v>775</v>
      </c>
      <c s="6"/>
      <c s="6"/>
      <c s="6"/>
      <c s="42">
        <f>0+Q60</f>
      </c>
      <c r="O60">
        <f>0+R60</f>
      </c>
      <c r="Q60">
        <f>0+I61+I65</f>
      </c>
      <c>
        <f>0+O61+O65</f>
      </c>
    </row>
    <row r="61" spans="1:16" ht="25.5">
      <c r="A61" s="26" t="s">
        <v>59</v>
      </c>
      <c s="31" t="s">
        <v>237</v>
      </c>
      <c s="31" t="s">
        <v>776</v>
      </c>
      <c s="26" t="s">
        <v>62</v>
      </c>
      <c s="32" t="s">
        <v>777</v>
      </c>
      <c s="33" t="s">
        <v>81</v>
      </c>
      <c s="34">
        <v>1</v>
      </c>
      <c s="35">
        <v>0</v>
      </c>
      <c s="35">
        <f>ROUND(ROUND(H61,2)*ROUND(G61,3),2)</f>
      </c>
      <c r="O61">
        <f>(I61*21)/100</f>
      </c>
      <c t="s">
        <v>33</v>
      </c>
    </row>
    <row r="62" spans="1:5" ht="12.75">
      <c r="A62" s="36" t="s">
        <v>65</v>
      </c>
      <c r="E62" s="37" t="s">
        <v>650</v>
      </c>
    </row>
    <row r="63" spans="1:5" ht="25.5">
      <c r="A63" s="38" t="s">
        <v>66</v>
      </c>
      <c r="E63" s="39" t="s">
        <v>809</v>
      </c>
    </row>
    <row r="64" spans="1:5" ht="76.5">
      <c r="A64" t="s">
        <v>67</v>
      </c>
      <c r="E64" s="37" t="s">
        <v>779</v>
      </c>
    </row>
    <row r="65" spans="1:16" ht="25.5">
      <c r="A65" s="26" t="s">
        <v>59</v>
      </c>
      <c s="31" t="s">
        <v>240</v>
      </c>
      <c s="31" t="s">
        <v>338</v>
      </c>
      <c s="26" t="s">
        <v>62</v>
      </c>
      <c s="32" t="s">
        <v>339</v>
      </c>
      <c s="33" t="s">
        <v>81</v>
      </c>
      <c s="34">
        <v>1</v>
      </c>
      <c s="35">
        <v>0</v>
      </c>
      <c s="35">
        <f>ROUND(ROUND(H65,2)*ROUND(G65,3),2)</f>
      </c>
      <c r="O65">
        <f>(I65*21)/100</f>
      </c>
      <c t="s">
        <v>33</v>
      </c>
    </row>
    <row r="66" spans="1:5" ht="12.75">
      <c r="A66" s="36" t="s">
        <v>65</v>
      </c>
      <c r="E66" s="37" t="s">
        <v>650</v>
      </c>
    </row>
    <row r="67" spans="1:5" ht="25.5">
      <c r="A67" s="38" t="s">
        <v>66</v>
      </c>
      <c r="E67" s="39" t="s">
        <v>809</v>
      </c>
    </row>
    <row r="68" spans="1:5" ht="89.25">
      <c r="A68" t="s">
        <v>67</v>
      </c>
      <c r="E68" s="37" t="s">
        <v>783</v>
      </c>
    </row>
  </sheetData>
  <mergeCells count="13">
    <mergeCell ref="C3:D3"/>
    <mergeCell ref="C4:D4"/>
    <mergeCell ref="C5:D5"/>
    <mergeCell ref="C6:D6"/>
    <mergeCell ref="C7:D7"/>
    <mergeCell ref="A8:A9"/>
    <mergeCell ref="B8:B9"/>
    <mergeCell ref="C8:C9"/>
    <mergeCell ref="D8:D9"/>
    <mergeCell ref="E8:E9"/>
    <mergeCell ref="F8:F9"/>
    <mergeCell ref="G8:G9"/>
    <mergeCell ref="H8:I8"/>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